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raziste-my.sharepoint.com/personal/romana_kocourova_straziste_cz/Documents/VŘ/město Pacov/2025/gymnázium - zateplení/Zadání/"/>
    </mc:Choice>
  </mc:AlternateContent>
  <xr:revisionPtr revIDLastSave="50" documentId="8_{17F71FBC-ED11-49BD-AB0C-944F07CD743B}" xr6:coauthVersionLast="47" xr6:coauthVersionMax="47" xr10:uidLastSave="{E8E87394-74BD-4055-A349-2E824445A6B1}"/>
  <bookViews>
    <workbookView xWindow="-120" yWindow="-120" windowWidth="29040" windowHeight="15720" tabRatio="849" xr2:uid="{00000000-000D-0000-FFFF-FFFF00000000}"/>
  </bookViews>
  <sheets>
    <sheet name="Stavba" sheetId="1" r:id="rId1"/>
    <sheet name="01 Pol" sheetId="12" r:id="rId2"/>
    <sheet name="02 Pol" sheetId="13" r:id="rId3"/>
    <sheet name="03 Pol" sheetId="14" r:id="rId4"/>
    <sheet name="04 Pol" sheetId="15" r:id="rId5"/>
    <sheet name="05 Pol" sheetId="16" r:id="rId6"/>
    <sheet name="06 Pol" sheetId="17" r:id="rId7"/>
    <sheet name="07 Pol" sheetId="18" r:id="rId8"/>
    <sheet name="08 Pol" sheetId="19" r:id="rId9"/>
    <sheet name="09 Pol" sheetId="20" r:id="rId10"/>
    <sheet name="10 Pol" sheetId="21" r:id="rId11"/>
    <sheet name="11 Pol" sheetId="22" r:id="rId12"/>
    <sheet name="12 Pol" sheetId="23" r:id="rId13"/>
    <sheet name="13 Pol" sheetId="24" r:id="rId14"/>
    <sheet name="14 Pol" sheetId="25" r:id="rId15"/>
    <sheet name="15 Pol" sheetId="26" r:id="rId16"/>
    <sheet name="16 Pol" sheetId="27" r:id="rId17"/>
    <sheet name="17 Pol" sheetId="28" r:id="rId18"/>
    <sheet name="18 Pol" sheetId="29" r:id="rId19"/>
    <sheet name="19 Pol" sheetId="30" r:id="rId20"/>
    <sheet name="20 Pol" sheetId="31" r:id="rId21"/>
    <sheet name="21 Pol" sheetId="32" r:id="rId22"/>
  </sheets>
  <externalReferences>
    <externalReference r:id="rId23"/>
  </externalReferences>
  <definedNames>
    <definedName name="CelkemDPHVypocet" localSheetId="0">Stavba!$H$62</definedName>
    <definedName name="CenaCelkem">Stavba!$G$29</definedName>
    <definedName name="CenaCelkemBezDPH">Stavba!$G$28</definedName>
    <definedName name="CenaCelkemVypocet" localSheetId="0">Stavba!$I$62</definedName>
    <definedName name="cisloobjektu">Stavba!$D$3</definedName>
    <definedName name="CisloRozpoctu">'[1]Krycí list'!$C$2</definedName>
    <definedName name="CisloStavby" localSheetId="0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0">Stavba!$I$12</definedName>
    <definedName name="dmisto">Stavba!$E$13:$G$13</definedName>
    <definedName name="DPHSni">Stavba!$G$24</definedName>
    <definedName name="DPHZakl">Stavba!$G$26</definedName>
    <definedName name="dpsc" localSheetId="0">Stavba!$D$13</definedName>
    <definedName name="IČO" localSheetId="0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0">Stavba!$E$2</definedName>
    <definedName name="nazevstavby">'[1]Krycí list'!$C$7</definedName>
    <definedName name="NazevStavebnihoRozpoctu">Stavba!$E$4</definedName>
    <definedName name="_xlnm.Print_Titles" localSheetId="1">'01 Pol'!$1:$7</definedName>
    <definedName name="_xlnm.Print_Titles" localSheetId="2">'02 Pol'!$1:$7</definedName>
    <definedName name="_xlnm.Print_Titles" localSheetId="3">'03 Pol'!$1:$7</definedName>
    <definedName name="_xlnm.Print_Titles" localSheetId="4">'04 Pol'!$1:$7</definedName>
    <definedName name="_xlnm.Print_Titles" localSheetId="5">'05 Pol'!$1:$7</definedName>
    <definedName name="_xlnm.Print_Titles" localSheetId="6">'06 Pol'!$1:$7</definedName>
    <definedName name="_xlnm.Print_Titles" localSheetId="7">'07 Pol'!$1:$7</definedName>
    <definedName name="_xlnm.Print_Titles" localSheetId="8">'08 Pol'!$1:$7</definedName>
    <definedName name="_xlnm.Print_Titles" localSheetId="9">'09 Pol'!$1:$7</definedName>
    <definedName name="_xlnm.Print_Titles" localSheetId="10">'10 Pol'!$1:$7</definedName>
    <definedName name="_xlnm.Print_Titles" localSheetId="11">'11 Pol'!$1:$7</definedName>
    <definedName name="_xlnm.Print_Titles" localSheetId="12">'12 Pol'!$1:$7</definedName>
    <definedName name="_xlnm.Print_Titles" localSheetId="13">'13 Pol'!$1:$7</definedName>
    <definedName name="_xlnm.Print_Titles" localSheetId="14">'14 Pol'!$1:$7</definedName>
    <definedName name="_xlnm.Print_Titles" localSheetId="15">'15 Pol'!$1:$7</definedName>
    <definedName name="_xlnm.Print_Titles" localSheetId="16">'16 Pol'!$1:$7</definedName>
    <definedName name="_xlnm.Print_Titles" localSheetId="17">'17 Pol'!$1:$7</definedName>
    <definedName name="_xlnm.Print_Titles" localSheetId="18">'18 Pol'!$1:$7</definedName>
    <definedName name="_xlnm.Print_Titles" localSheetId="19">'19 Pol'!$1:$7</definedName>
    <definedName name="_xlnm.Print_Titles" localSheetId="20">'20 Pol'!$1:$7</definedName>
    <definedName name="_xlnm.Print_Titles" localSheetId="21">'21 Pol'!$1:$7</definedName>
    <definedName name="oadresa">Stavba!$D$6</definedName>
    <definedName name="Objednatel" localSheetId="0">Stavba!$D$5</definedName>
    <definedName name="Objekt" localSheetId="0">Stavba!$B$38</definedName>
    <definedName name="_xlnm.Print_Area" localSheetId="1">'01 Pol'!$A$1:$O$125</definedName>
    <definedName name="_xlnm.Print_Area" localSheetId="2">'02 Pol'!$A$1:$O$88</definedName>
    <definedName name="_xlnm.Print_Area" localSheetId="3">'03 Pol'!$A$1:$O$122</definedName>
    <definedName name="_xlnm.Print_Area" localSheetId="4">'04 Pol'!$A$1:$O$90</definedName>
    <definedName name="_xlnm.Print_Area" localSheetId="5">'05 Pol'!$A$1:$O$126</definedName>
    <definedName name="_xlnm.Print_Area" localSheetId="6">'06 Pol'!$A$1:$O$126</definedName>
    <definedName name="_xlnm.Print_Area" localSheetId="7">'07 Pol'!$A$1:$O$82</definedName>
    <definedName name="_xlnm.Print_Area" localSheetId="8">'08 Pol'!$A$1:$O$129</definedName>
    <definedName name="_xlnm.Print_Area" localSheetId="9">'09 Pol'!$A$1:$O$122</definedName>
    <definedName name="_xlnm.Print_Area" localSheetId="10">'10 Pol'!$A$1:$O$125</definedName>
    <definedName name="_xlnm.Print_Area" localSheetId="11">'11 Pol'!$A$1:$O$120</definedName>
    <definedName name="_xlnm.Print_Area" localSheetId="12">'12 Pol'!$A$1:$O$123</definedName>
    <definedName name="_xlnm.Print_Area" localSheetId="13">'13 Pol'!$A$1:$O$109</definedName>
    <definedName name="_xlnm.Print_Area" localSheetId="14">'14 Pol'!$A$1:$O$124</definedName>
    <definedName name="_xlnm.Print_Area" localSheetId="15">'15 Pol'!$A$1:$O$120</definedName>
    <definedName name="_xlnm.Print_Area" localSheetId="16">'16 Pol'!$A$1:$O$125</definedName>
    <definedName name="_xlnm.Print_Area" localSheetId="17">'17 Pol'!$A$1:$O$298</definedName>
    <definedName name="_xlnm.Print_Area" localSheetId="18">'18 Pol'!$A$1:$O$104</definedName>
    <definedName name="_xlnm.Print_Area" localSheetId="19">'19 Pol'!$A$1:$O$21</definedName>
    <definedName name="_xlnm.Print_Area" localSheetId="20">'20 Pol'!$A$1:$O$58</definedName>
    <definedName name="_xlnm.Print_Area" localSheetId="21">'21 Pol'!$A$1:$O$23</definedName>
    <definedName name="_xlnm.Print_Area" localSheetId="0">Stavba!$B$1:$J$94</definedName>
    <definedName name="odic" localSheetId="0">Stavba!$I$6</definedName>
    <definedName name="oico" localSheetId="0">Stavba!$I$5</definedName>
    <definedName name="omisto" localSheetId="0">Stavba!$E$7</definedName>
    <definedName name="onazev" localSheetId="0">Stavba!$D$6</definedName>
    <definedName name="opsc" localSheetId="0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0">Stavba!$E$23</definedName>
    <definedName name="SazbaDPH1">'[1]Krycí list'!$C$30</definedName>
    <definedName name="SazbaDPH2" localSheetId="0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0" hidden="1">Stavba!$A:$A</definedName>
    <definedName name="Z_B7E7C763_C459_487D_8ABA_5CFDDFBD5A84_.wvu.PrintArea" localSheetId="0" hidden="1">Stavba!$B$1:$J$36</definedName>
    <definedName name="ZakladDPHSni">Stavba!$G$23</definedName>
    <definedName name="ZakladDPHSniVypocet" localSheetId="0">Stavba!$F$62</definedName>
    <definedName name="ZakladDPHZakl">Stavba!$G$25</definedName>
    <definedName name="ZakladDPHZaklVypocet" localSheetId="0">Stavba!$G$62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32" l="1"/>
  <c r="J9" i="32"/>
  <c r="L9" i="32"/>
  <c r="G10" i="32"/>
  <c r="V13" i="32" s="1"/>
  <c r="G61" i="1" s="1"/>
  <c r="J10" i="32"/>
  <c r="L10" i="32"/>
  <c r="G11" i="32"/>
  <c r="J11" i="32"/>
  <c r="J8" i="32" s="1"/>
  <c r="L11" i="32"/>
  <c r="U13" i="32"/>
  <c r="F61" i="1" s="1"/>
  <c r="H61" i="1" s="1"/>
  <c r="I61" i="1" s="1"/>
  <c r="G9" i="31"/>
  <c r="J9" i="31"/>
  <c r="L9" i="31"/>
  <c r="G10" i="31"/>
  <c r="J10" i="31"/>
  <c r="L10" i="31"/>
  <c r="G11" i="31"/>
  <c r="J11" i="31"/>
  <c r="L11" i="31"/>
  <c r="G12" i="31"/>
  <c r="J12" i="31"/>
  <c r="L12" i="31"/>
  <c r="G13" i="31"/>
  <c r="J13" i="31"/>
  <c r="L13" i="31"/>
  <c r="G14" i="31"/>
  <c r="J14" i="31"/>
  <c r="L14" i="31"/>
  <c r="G15" i="31"/>
  <c r="J15" i="31"/>
  <c r="L15" i="31"/>
  <c r="G16" i="31"/>
  <c r="J16" i="31"/>
  <c r="L16" i="31"/>
  <c r="G17" i="31"/>
  <c r="J17" i="31"/>
  <c r="L17" i="31"/>
  <c r="G18" i="31"/>
  <c r="J18" i="31"/>
  <c r="L18" i="31"/>
  <c r="G19" i="31"/>
  <c r="J19" i="31"/>
  <c r="L19" i="31"/>
  <c r="G20" i="31"/>
  <c r="J20" i="31"/>
  <c r="L20" i="31"/>
  <c r="G21" i="31"/>
  <c r="J21" i="31"/>
  <c r="L21" i="31"/>
  <c r="G22" i="31"/>
  <c r="J22" i="31"/>
  <c r="L22" i="31"/>
  <c r="G23" i="31"/>
  <c r="J23" i="31"/>
  <c r="L23" i="31"/>
  <c r="G24" i="31"/>
  <c r="J24" i="31"/>
  <c r="L24" i="31"/>
  <c r="G25" i="31"/>
  <c r="J25" i="31"/>
  <c r="L25" i="31"/>
  <c r="G26" i="31"/>
  <c r="J26" i="31"/>
  <c r="L26" i="31"/>
  <c r="G27" i="31"/>
  <c r="J27" i="31"/>
  <c r="L27" i="31"/>
  <c r="G28" i="31"/>
  <c r="J28" i="31"/>
  <c r="L28" i="31"/>
  <c r="G29" i="31"/>
  <c r="J29" i="31"/>
  <c r="L29" i="31"/>
  <c r="G30" i="31"/>
  <c r="J30" i="31"/>
  <c r="L30" i="31"/>
  <c r="G31" i="31"/>
  <c r="J31" i="31"/>
  <c r="L31" i="31"/>
  <c r="G32" i="31"/>
  <c r="J32" i="31"/>
  <c r="L32" i="31"/>
  <c r="G33" i="31"/>
  <c r="J33" i="31"/>
  <c r="L33" i="31"/>
  <c r="G34" i="31"/>
  <c r="J34" i="31"/>
  <c r="L34" i="31"/>
  <c r="G35" i="31"/>
  <c r="J35" i="31"/>
  <c r="L35" i="31"/>
  <c r="G36" i="31"/>
  <c r="J36" i="31"/>
  <c r="L36" i="31"/>
  <c r="G37" i="31"/>
  <c r="J37" i="31"/>
  <c r="L37" i="31"/>
  <c r="G38" i="31"/>
  <c r="J38" i="31"/>
  <c r="L38" i="31"/>
  <c r="G39" i="31"/>
  <c r="J39" i="31"/>
  <c r="L39" i="31"/>
  <c r="G40" i="31"/>
  <c r="J40" i="31"/>
  <c r="L40" i="31"/>
  <c r="G41" i="31"/>
  <c r="J41" i="31"/>
  <c r="L41" i="31"/>
  <c r="G42" i="31"/>
  <c r="J42" i="31"/>
  <c r="L42" i="31"/>
  <c r="G43" i="31"/>
  <c r="J43" i="31"/>
  <c r="L43" i="31"/>
  <c r="G44" i="31"/>
  <c r="J44" i="31"/>
  <c r="L44" i="31"/>
  <c r="G45" i="31"/>
  <c r="J45" i="31"/>
  <c r="L45" i="31"/>
  <c r="G46" i="31"/>
  <c r="J46" i="31"/>
  <c r="L46" i="31"/>
  <c r="U48" i="31"/>
  <c r="F60" i="1" s="1"/>
  <c r="G9" i="30"/>
  <c r="G8" i="30" s="1"/>
  <c r="G11" i="30" s="1"/>
  <c r="J9" i="30"/>
  <c r="J8" i="30" s="1"/>
  <c r="L9" i="30"/>
  <c r="L8" i="30" s="1"/>
  <c r="U11" i="30"/>
  <c r="F59" i="1" s="1"/>
  <c r="G9" i="29"/>
  <c r="J9" i="29"/>
  <c r="L9" i="29"/>
  <c r="G13" i="29"/>
  <c r="J13" i="29"/>
  <c r="L13" i="29"/>
  <c r="G16" i="29"/>
  <c r="J16" i="29"/>
  <c r="L16" i="29"/>
  <c r="G18" i="29"/>
  <c r="J18" i="29"/>
  <c r="L18" i="29"/>
  <c r="G20" i="29"/>
  <c r="J20" i="29"/>
  <c r="L20" i="29"/>
  <c r="G22" i="29"/>
  <c r="J22" i="29"/>
  <c r="L22" i="29"/>
  <c r="G24" i="29"/>
  <c r="J24" i="29"/>
  <c r="L24" i="29"/>
  <c r="G26" i="29"/>
  <c r="J26" i="29"/>
  <c r="L26" i="29"/>
  <c r="G32" i="29"/>
  <c r="J32" i="29"/>
  <c r="L32" i="29"/>
  <c r="G41" i="29"/>
  <c r="J41" i="29"/>
  <c r="L41" i="29"/>
  <c r="G46" i="29"/>
  <c r="J46" i="29"/>
  <c r="L46" i="29"/>
  <c r="G49" i="29"/>
  <c r="G48" i="29" s="1"/>
  <c r="J49" i="29"/>
  <c r="J48" i="29" s="1"/>
  <c r="L49" i="29"/>
  <c r="L48" i="29" s="1"/>
  <c r="G51" i="29"/>
  <c r="J51" i="29"/>
  <c r="L51" i="29"/>
  <c r="G57" i="29"/>
  <c r="J57" i="29"/>
  <c r="L57" i="29"/>
  <c r="G60" i="29"/>
  <c r="J60" i="29"/>
  <c r="L60" i="29"/>
  <c r="G64" i="29"/>
  <c r="J64" i="29"/>
  <c r="L64" i="29"/>
  <c r="G65" i="29"/>
  <c r="J65" i="29"/>
  <c r="L65" i="29"/>
  <c r="G66" i="29"/>
  <c r="J66" i="29"/>
  <c r="L66" i="29"/>
  <c r="G67" i="29"/>
  <c r="J67" i="29"/>
  <c r="L67" i="29"/>
  <c r="G68" i="29"/>
  <c r="J68" i="29"/>
  <c r="L68" i="29"/>
  <c r="G69" i="29"/>
  <c r="J69" i="29"/>
  <c r="L69" i="29"/>
  <c r="G70" i="29"/>
  <c r="J70" i="29"/>
  <c r="L70" i="29"/>
  <c r="G71" i="29"/>
  <c r="J71" i="29"/>
  <c r="L71" i="29"/>
  <c r="G72" i="29"/>
  <c r="J72" i="29"/>
  <c r="L72" i="29"/>
  <c r="G73" i="29"/>
  <c r="J73" i="29"/>
  <c r="L73" i="29"/>
  <c r="G75" i="29"/>
  <c r="J75" i="29"/>
  <c r="L75" i="29"/>
  <c r="G77" i="29"/>
  <c r="J77" i="29"/>
  <c r="L77" i="29"/>
  <c r="G79" i="29"/>
  <c r="J79" i="29"/>
  <c r="L79" i="29"/>
  <c r="G81" i="29"/>
  <c r="J81" i="29"/>
  <c r="L81" i="29"/>
  <c r="G83" i="29"/>
  <c r="J83" i="29"/>
  <c r="L83" i="29"/>
  <c r="G85" i="29"/>
  <c r="J85" i="29"/>
  <c r="L85" i="29"/>
  <c r="G87" i="29"/>
  <c r="J87" i="29"/>
  <c r="L87" i="29"/>
  <c r="G88" i="29"/>
  <c r="J88" i="29"/>
  <c r="L88" i="29"/>
  <c r="G89" i="29"/>
  <c r="J89" i="29"/>
  <c r="L89" i="29"/>
  <c r="G90" i="29"/>
  <c r="J90" i="29"/>
  <c r="L90" i="29"/>
  <c r="G91" i="29"/>
  <c r="J91" i="29"/>
  <c r="L91" i="29"/>
  <c r="G92" i="29"/>
  <c r="J92" i="29"/>
  <c r="L92" i="29"/>
  <c r="U94" i="29"/>
  <c r="F58" i="1" s="1"/>
  <c r="G8" i="28"/>
  <c r="J8" i="28"/>
  <c r="G9" i="28"/>
  <c r="J9" i="28"/>
  <c r="L9" i="28"/>
  <c r="L8" i="28" s="1"/>
  <c r="G11" i="28"/>
  <c r="J11" i="28"/>
  <c r="L11" i="28"/>
  <c r="G12" i="28"/>
  <c r="J12" i="28"/>
  <c r="L12" i="28"/>
  <c r="G14" i="28"/>
  <c r="J14" i="28"/>
  <c r="L14" i="28"/>
  <c r="G18" i="28"/>
  <c r="J18" i="28"/>
  <c r="L18" i="28"/>
  <c r="G46" i="28"/>
  <c r="J46" i="28"/>
  <c r="L46" i="28"/>
  <c r="G76" i="28"/>
  <c r="J76" i="28"/>
  <c r="L76" i="28"/>
  <c r="G105" i="28"/>
  <c r="J105" i="28"/>
  <c r="L105" i="28"/>
  <c r="G135" i="28"/>
  <c r="J135" i="28"/>
  <c r="L135" i="28"/>
  <c r="G137" i="28"/>
  <c r="J137" i="28"/>
  <c r="L137" i="28"/>
  <c r="G138" i="28"/>
  <c r="J138" i="28"/>
  <c r="L138" i="28"/>
  <c r="G139" i="28"/>
  <c r="J139" i="28"/>
  <c r="L139" i="28"/>
  <c r="G142" i="28"/>
  <c r="J142" i="28"/>
  <c r="L142" i="28"/>
  <c r="G144" i="28"/>
  <c r="J144" i="28"/>
  <c r="L144" i="28"/>
  <c r="G146" i="28"/>
  <c r="J146" i="28"/>
  <c r="L146" i="28"/>
  <c r="G151" i="28"/>
  <c r="J151" i="28"/>
  <c r="L151" i="28"/>
  <c r="G153" i="28"/>
  <c r="G152" i="28" s="1"/>
  <c r="J153" i="28"/>
  <c r="L153" i="28"/>
  <c r="L152" i="28" s="1"/>
  <c r="G260" i="28"/>
  <c r="J260" i="28"/>
  <c r="L260" i="28"/>
  <c r="G272" i="28"/>
  <c r="J272" i="28"/>
  <c r="L272" i="28"/>
  <c r="G274" i="28"/>
  <c r="J274" i="28"/>
  <c r="L274" i="28"/>
  <c r="G276" i="28"/>
  <c r="J276" i="28"/>
  <c r="L276" i="28"/>
  <c r="G277" i="28"/>
  <c r="J277" i="28"/>
  <c r="L277" i="28"/>
  <c r="G279" i="28"/>
  <c r="J279" i="28"/>
  <c r="L279" i="28"/>
  <c r="G281" i="28"/>
  <c r="J281" i="28"/>
  <c r="L281" i="28"/>
  <c r="G282" i="28"/>
  <c r="J282" i="28"/>
  <c r="L282" i="28"/>
  <c r="G283" i="28"/>
  <c r="J283" i="28"/>
  <c r="L283" i="28"/>
  <c r="G284" i="28"/>
  <c r="J284" i="28"/>
  <c r="L284" i="28"/>
  <c r="G285" i="28"/>
  <c r="J285" i="28"/>
  <c r="L285" i="28"/>
  <c r="G286" i="28"/>
  <c r="J286" i="28"/>
  <c r="L286" i="28"/>
  <c r="U288" i="28"/>
  <c r="F57" i="1" s="1"/>
  <c r="J8" i="27"/>
  <c r="G9" i="27"/>
  <c r="G8" i="27" s="1"/>
  <c r="J9" i="27"/>
  <c r="L9" i="27"/>
  <c r="L8" i="27" s="1"/>
  <c r="G13" i="27"/>
  <c r="J13" i="27"/>
  <c r="L13" i="27"/>
  <c r="G16" i="27"/>
  <c r="J16" i="27"/>
  <c r="L16" i="27"/>
  <c r="G19" i="27"/>
  <c r="J19" i="27"/>
  <c r="L19" i="27"/>
  <c r="G23" i="27"/>
  <c r="J23" i="27"/>
  <c r="L23" i="27"/>
  <c r="L22" i="27" s="1"/>
  <c r="G26" i="27"/>
  <c r="J26" i="27"/>
  <c r="L26" i="27"/>
  <c r="G27" i="27"/>
  <c r="J27" i="27"/>
  <c r="L27" i="27"/>
  <c r="G31" i="27"/>
  <c r="J31" i="27"/>
  <c r="J30" i="27" s="1"/>
  <c r="L31" i="27"/>
  <c r="G32" i="27"/>
  <c r="J32" i="27"/>
  <c r="L32" i="27"/>
  <c r="G34" i="27"/>
  <c r="J34" i="27"/>
  <c r="J33" i="27" s="1"/>
  <c r="L34" i="27"/>
  <c r="L33" i="27" s="1"/>
  <c r="G36" i="27"/>
  <c r="G35" i="27" s="1"/>
  <c r="J36" i="27"/>
  <c r="J35" i="27" s="1"/>
  <c r="L36" i="27"/>
  <c r="L35" i="27" s="1"/>
  <c r="G38" i="27"/>
  <c r="J38" i="27"/>
  <c r="L38" i="27"/>
  <c r="G41" i="27"/>
  <c r="J41" i="27"/>
  <c r="L41" i="27"/>
  <c r="G44" i="27"/>
  <c r="J44" i="27"/>
  <c r="L44" i="27"/>
  <c r="G47" i="27"/>
  <c r="J47" i="27"/>
  <c r="L47" i="27"/>
  <c r="G48" i="27"/>
  <c r="J48" i="27"/>
  <c r="L48" i="27"/>
  <c r="G50" i="27"/>
  <c r="J50" i="27"/>
  <c r="L50" i="27"/>
  <c r="G53" i="27"/>
  <c r="J53" i="27"/>
  <c r="L53" i="27"/>
  <c r="G54" i="27"/>
  <c r="J54" i="27"/>
  <c r="L54" i="27"/>
  <c r="G55" i="27"/>
  <c r="J55" i="27"/>
  <c r="L55" i="27"/>
  <c r="G56" i="27"/>
  <c r="J56" i="27"/>
  <c r="L56" i="27"/>
  <c r="G57" i="27"/>
  <c r="J57" i="27"/>
  <c r="L57" i="27"/>
  <c r="G61" i="27"/>
  <c r="J61" i="27"/>
  <c r="L61" i="27"/>
  <c r="G63" i="27"/>
  <c r="J63" i="27"/>
  <c r="J62" i="27" s="1"/>
  <c r="L63" i="27"/>
  <c r="L62" i="27" s="1"/>
  <c r="G65" i="27"/>
  <c r="J65" i="27"/>
  <c r="L65" i="27"/>
  <c r="L64" i="27" s="1"/>
  <c r="G68" i="27"/>
  <c r="J68" i="27"/>
  <c r="L68" i="27"/>
  <c r="G69" i="27"/>
  <c r="J69" i="27"/>
  <c r="G70" i="27"/>
  <c r="J70" i="27"/>
  <c r="L70" i="27"/>
  <c r="L69" i="27" s="1"/>
  <c r="G72" i="27"/>
  <c r="G71" i="27" s="1"/>
  <c r="J72" i="27"/>
  <c r="J71" i="27" s="1"/>
  <c r="L72" i="27"/>
  <c r="L71" i="27" s="1"/>
  <c r="G74" i="27"/>
  <c r="J74" i="27"/>
  <c r="L74" i="27"/>
  <c r="G75" i="27"/>
  <c r="J75" i="27"/>
  <c r="L75" i="27"/>
  <c r="G76" i="27"/>
  <c r="J76" i="27"/>
  <c r="L76" i="27"/>
  <c r="G77" i="27"/>
  <c r="J77" i="27"/>
  <c r="L77" i="27"/>
  <c r="G78" i="27"/>
  <c r="J78" i="27"/>
  <c r="L78" i="27"/>
  <c r="G79" i="27"/>
  <c r="J79" i="27"/>
  <c r="L79" i="27"/>
  <c r="G80" i="27"/>
  <c r="J80" i="27"/>
  <c r="L80" i="27"/>
  <c r="J81" i="27"/>
  <c r="G82" i="27"/>
  <c r="G81" i="27" s="1"/>
  <c r="J82" i="27"/>
  <c r="L82" i="27"/>
  <c r="L81" i="27" s="1"/>
  <c r="G84" i="27"/>
  <c r="J84" i="27"/>
  <c r="L84" i="27"/>
  <c r="G85" i="27"/>
  <c r="J85" i="27"/>
  <c r="L85" i="27"/>
  <c r="G86" i="27"/>
  <c r="J86" i="27"/>
  <c r="L86" i="27"/>
  <c r="G88" i="27"/>
  <c r="J88" i="27"/>
  <c r="L88" i="27"/>
  <c r="G89" i="27"/>
  <c r="J89" i="27"/>
  <c r="J87" i="27" s="1"/>
  <c r="L89" i="27"/>
  <c r="G92" i="27"/>
  <c r="J92" i="27"/>
  <c r="L92" i="27"/>
  <c r="G94" i="27"/>
  <c r="J94" i="27"/>
  <c r="L94" i="27"/>
  <c r="L93" i="27" s="1"/>
  <c r="G97" i="27"/>
  <c r="J97" i="27"/>
  <c r="L97" i="27"/>
  <c r="G100" i="27"/>
  <c r="J100" i="27"/>
  <c r="L100" i="27"/>
  <c r="J101" i="27"/>
  <c r="G102" i="27"/>
  <c r="G101" i="27" s="1"/>
  <c r="J102" i="27"/>
  <c r="L102" i="27"/>
  <c r="L101" i="27" s="1"/>
  <c r="G105" i="27"/>
  <c r="J105" i="27"/>
  <c r="G106" i="27"/>
  <c r="J106" i="27"/>
  <c r="L106" i="27"/>
  <c r="L105" i="27" s="1"/>
  <c r="G108" i="27"/>
  <c r="J108" i="27"/>
  <c r="L108" i="27"/>
  <c r="G109" i="27"/>
  <c r="J109" i="27"/>
  <c r="L109" i="27"/>
  <c r="G110" i="27"/>
  <c r="J110" i="27"/>
  <c r="L110" i="27"/>
  <c r="G111" i="27"/>
  <c r="J111" i="27"/>
  <c r="L111" i="27"/>
  <c r="G112" i="27"/>
  <c r="J112" i="27"/>
  <c r="L112" i="27"/>
  <c r="G113" i="27"/>
  <c r="J113" i="27"/>
  <c r="L113" i="27"/>
  <c r="U115" i="27"/>
  <c r="F56" i="1" s="1"/>
  <c r="G9" i="26"/>
  <c r="G8" i="26" s="1"/>
  <c r="J9" i="26"/>
  <c r="J8" i="26" s="1"/>
  <c r="L9" i="26"/>
  <c r="L8" i="26" s="1"/>
  <c r="G13" i="26"/>
  <c r="J13" i="26"/>
  <c r="L13" i="26"/>
  <c r="G16" i="26"/>
  <c r="J16" i="26"/>
  <c r="J12" i="26" s="1"/>
  <c r="L16" i="26"/>
  <c r="G19" i="26"/>
  <c r="J19" i="26"/>
  <c r="L19" i="26"/>
  <c r="G23" i="26"/>
  <c r="J23" i="26"/>
  <c r="J22" i="26" s="1"/>
  <c r="L23" i="26"/>
  <c r="G26" i="26"/>
  <c r="J26" i="26"/>
  <c r="L26" i="26"/>
  <c r="G27" i="26"/>
  <c r="J27" i="26"/>
  <c r="L27" i="26"/>
  <c r="G31" i="26"/>
  <c r="G30" i="26" s="1"/>
  <c r="J31" i="26"/>
  <c r="J30" i="26" s="1"/>
  <c r="L31" i="26"/>
  <c r="L30" i="26" s="1"/>
  <c r="G32" i="26"/>
  <c r="J32" i="26"/>
  <c r="L32" i="26"/>
  <c r="G33" i="26"/>
  <c r="J33" i="26"/>
  <c r="L33" i="26"/>
  <c r="J34" i="26"/>
  <c r="G35" i="26"/>
  <c r="G34" i="26" s="1"/>
  <c r="J35" i="26"/>
  <c r="L35" i="26"/>
  <c r="L34" i="26" s="1"/>
  <c r="G37" i="26"/>
  <c r="G36" i="26" s="1"/>
  <c r="J37" i="26"/>
  <c r="J36" i="26" s="1"/>
  <c r="L37" i="26"/>
  <c r="L36" i="26" s="1"/>
  <c r="G39" i="26"/>
  <c r="J39" i="26"/>
  <c r="L39" i="26"/>
  <c r="G42" i="26"/>
  <c r="J42" i="26"/>
  <c r="L42" i="26"/>
  <c r="G45" i="26"/>
  <c r="J45" i="26"/>
  <c r="L45" i="26"/>
  <c r="G46" i="26"/>
  <c r="J46" i="26"/>
  <c r="L46" i="26"/>
  <c r="G48" i="26"/>
  <c r="J48" i="26"/>
  <c r="L48" i="26"/>
  <c r="G51" i="26"/>
  <c r="J51" i="26"/>
  <c r="L51" i="26"/>
  <c r="G52" i="26"/>
  <c r="J52" i="26"/>
  <c r="L52" i="26"/>
  <c r="G53" i="26"/>
  <c r="J53" i="26"/>
  <c r="L53" i="26"/>
  <c r="G54" i="26"/>
  <c r="J54" i="26"/>
  <c r="L54" i="26"/>
  <c r="G55" i="26"/>
  <c r="J55" i="26"/>
  <c r="L55" i="26"/>
  <c r="G59" i="26"/>
  <c r="J59" i="26"/>
  <c r="L59" i="26"/>
  <c r="J60" i="26"/>
  <c r="G61" i="26"/>
  <c r="G60" i="26" s="1"/>
  <c r="J61" i="26"/>
  <c r="L61" i="26"/>
  <c r="L60" i="26" s="1"/>
  <c r="J62" i="26"/>
  <c r="G63" i="26"/>
  <c r="G62" i="26" s="1"/>
  <c r="J63" i="26"/>
  <c r="L63" i="26"/>
  <c r="L62" i="26" s="1"/>
  <c r="G64" i="26"/>
  <c r="G65" i="26"/>
  <c r="J65" i="26"/>
  <c r="J64" i="26" s="1"/>
  <c r="L65" i="26"/>
  <c r="L64" i="26" s="1"/>
  <c r="G67" i="26"/>
  <c r="J67" i="26"/>
  <c r="L67" i="26"/>
  <c r="G68" i="26"/>
  <c r="J68" i="26"/>
  <c r="L68" i="26"/>
  <c r="G69" i="26"/>
  <c r="J69" i="26"/>
  <c r="L69" i="26"/>
  <c r="G70" i="26"/>
  <c r="J70" i="26"/>
  <c r="L70" i="26"/>
  <c r="G71" i="26"/>
  <c r="J71" i="26"/>
  <c r="L71" i="26"/>
  <c r="G72" i="26"/>
  <c r="J72" i="26"/>
  <c r="L72" i="26"/>
  <c r="G73" i="26"/>
  <c r="J73" i="26"/>
  <c r="L73" i="26"/>
  <c r="G74" i="26"/>
  <c r="J74" i="26"/>
  <c r="L74" i="26"/>
  <c r="G76" i="26"/>
  <c r="J76" i="26"/>
  <c r="J75" i="26" s="1"/>
  <c r="L76" i="26"/>
  <c r="L75" i="26" s="1"/>
  <c r="G78" i="26"/>
  <c r="J78" i="26"/>
  <c r="L78" i="26"/>
  <c r="G79" i="26"/>
  <c r="J79" i="26"/>
  <c r="L79" i="26"/>
  <c r="G80" i="26"/>
  <c r="J80" i="26"/>
  <c r="L80" i="26"/>
  <c r="G81" i="26"/>
  <c r="J81" i="26"/>
  <c r="L81" i="26"/>
  <c r="L77" i="26" s="1"/>
  <c r="G83" i="26"/>
  <c r="J83" i="26"/>
  <c r="L83" i="26"/>
  <c r="L82" i="26" s="1"/>
  <c r="G84" i="26"/>
  <c r="G82" i="26" s="1"/>
  <c r="J84" i="26"/>
  <c r="L84" i="26"/>
  <c r="G87" i="26"/>
  <c r="J87" i="26"/>
  <c r="L87" i="26"/>
  <c r="G89" i="26"/>
  <c r="J89" i="26"/>
  <c r="L89" i="26"/>
  <c r="L88" i="26" s="1"/>
  <c r="G92" i="26"/>
  <c r="J92" i="26"/>
  <c r="L92" i="26"/>
  <c r="G95" i="26"/>
  <c r="J95" i="26"/>
  <c r="L95" i="26"/>
  <c r="G96" i="26"/>
  <c r="J96" i="26"/>
  <c r="G97" i="26"/>
  <c r="J97" i="26"/>
  <c r="L97" i="26"/>
  <c r="L96" i="26" s="1"/>
  <c r="G101" i="26"/>
  <c r="G100" i="26" s="1"/>
  <c r="J101" i="26"/>
  <c r="J100" i="26" s="1"/>
  <c r="L101" i="26"/>
  <c r="L100" i="26" s="1"/>
  <c r="G103" i="26"/>
  <c r="J103" i="26"/>
  <c r="L103" i="26"/>
  <c r="G104" i="26"/>
  <c r="J104" i="26"/>
  <c r="L104" i="26"/>
  <c r="G105" i="26"/>
  <c r="J105" i="26"/>
  <c r="L105" i="26"/>
  <c r="G106" i="26"/>
  <c r="J106" i="26"/>
  <c r="L106" i="26"/>
  <c r="G107" i="26"/>
  <c r="J107" i="26"/>
  <c r="L107" i="26"/>
  <c r="G108" i="26"/>
  <c r="J108" i="26"/>
  <c r="L108" i="26"/>
  <c r="U110" i="26"/>
  <c r="F55" i="1" s="1"/>
  <c r="G9" i="25"/>
  <c r="G8" i="25" s="1"/>
  <c r="J9" i="25"/>
  <c r="J8" i="25" s="1"/>
  <c r="L9" i="25"/>
  <c r="L8" i="25" s="1"/>
  <c r="G13" i="25"/>
  <c r="J13" i="25"/>
  <c r="L13" i="25"/>
  <c r="L12" i="25" s="1"/>
  <c r="G16" i="25"/>
  <c r="J16" i="25"/>
  <c r="L16" i="25"/>
  <c r="G19" i="25"/>
  <c r="G12" i="25" s="1"/>
  <c r="J19" i="25"/>
  <c r="L19" i="25"/>
  <c r="G23" i="25"/>
  <c r="J23" i="25"/>
  <c r="L23" i="25"/>
  <c r="G26" i="25"/>
  <c r="J26" i="25"/>
  <c r="L26" i="25"/>
  <c r="G27" i="25"/>
  <c r="J27" i="25"/>
  <c r="L27" i="25"/>
  <c r="L22" i="25" s="1"/>
  <c r="G31" i="25"/>
  <c r="J31" i="25"/>
  <c r="L31" i="25"/>
  <c r="L30" i="25" s="1"/>
  <c r="G32" i="25"/>
  <c r="J32" i="25"/>
  <c r="L32" i="25"/>
  <c r="G33" i="25"/>
  <c r="J33" i="25"/>
  <c r="L33" i="25"/>
  <c r="G34" i="25"/>
  <c r="J34" i="25"/>
  <c r="G35" i="25"/>
  <c r="J35" i="25"/>
  <c r="L35" i="25"/>
  <c r="L34" i="25" s="1"/>
  <c r="G37" i="25"/>
  <c r="G36" i="25" s="1"/>
  <c r="J37" i="25"/>
  <c r="J36" i="25" s="1"/>
  <c r="L37" i="25"/>
  <c r="L36" i="25" s="1"/>
  <c r="G39" i="25"/>
  <c r="J39" i="25"/>
  <c r="L39" i="25"/>
  <c r="G42" i="25"/>
  <c r="J42" i="25"/>
  <c r="L42" i="25"/>
  <c r="G45" i="25"/>
  <c r="J45" i="25"/>
  <c r="L45" i="25"/>
  <c r="G46" i="25"/>
  <c r="J46" i="25"/>
  <c r="L46" i="25"/>
  <c r="G48" i="25"/>
  <c r="J48" i="25"/>
  <c r="L48" i="25"/>
  <c r="G51" i="25"/>
  <c r="J51" i="25"/>
  <c r="L51" i="25"/>
  <c r="G52" i="25"/>
  <c r="J52" i="25"/>
  <c r="L52" i="25"/>
  <c r="G53" i="25"/>
  <c r="J53" i="25"/>
  <c r="L53" i="25"/>
  <c r="G54" i="25"/>
  <c r="J54" i="25"/>
  <c r="L54" i="25"/>
  <c r="G55" i="25"/>
  <c r="J55" i="25"/>
  <c r="L55" i="25"/>
  <c r="G56" i="25"/>
  <c r="J56" i="25"/>
  <c r="L56" i="25"/>
  <c r="G60" i="25"/>
  <c r="J60" i="25"/>
  <c r="L60" i="25"/>
  <c r="L61" i="25"/>
  <c r="G62" i="25"/>
  <c r="G61" i="25" s="1"/>
  <c r="J62" i="25"/>
  <c r="J61" i="25" s="1"/>
  <c r="L62" i="25"/>
  <c r="G63" i="25"/>
  <c r="G64" i="25"/>
  <c r="J64" i="25"/>
  <c r="J63" i="25" s="1"/>
  <c r="L64" i="25"/>
  <c r="L63" i="25" s="1"/>
  <c r="G66" i="25"/>
  <c r="G65" i="25" s="1"/>
  <c r="J66" i="25"/>
  <c r="J65" i="25" s="1"/>
  <c r="L66" i="25"/>
  <c r="L65" i="25" s="1"/>
  <c r="G68" i="25"/>
  <c r="J68" i="25"/>
  <c r="L68" i="25"/>
  <c r="G69" i="25"/>
  <c r="J69" i="25"/>
  <c r="L69" i="25"/>
  <c r="G70" i="25"/>
  <c r="J70" i="25"/>
  <c r="L70" i="25"/>
  <c r="G71" i="25"/>
  <c r="J71" i="25"/>
  <c r="L71" i="25"/>
  <c r="G72" i="25"/>
  <c r="J72" i="25"/>
  <c r="L72" i="25"/>
  <c r="G73" i="25"/>
  <c r="J73" i="25"/>
  <c r="L73" i="25"/>
  <c r="G74" i="25"/>
  <c r="J74" i="25"/>
  <c r="L74" i="25"/>
  <c r="G75" i="25"/>
  <c r="J75" i="25"/>
  <c r="L75" i="25"/>
  <c r="G76" i="25"/>
  <c r="J76" i="25"/>
  <c r="L76" i="25"/>
  <c r="G77" i="25"/>
  <c r="J77" i="25"/>
  <c r="L77" i="25"/>
  <c r="G78" i="25"/>
  <c r="J78" i="25"/>
  <c r="L78" i="25"/>
  <c r="G79" i="25"/>
  <c r="J79" i="25"/>
  <c r="G80" i="25"/>
  <c r="J80" i="25"/>
  <c r="L80" i="25"/>
  <c r="L79" i="25" s="1"/>
  <c r="G82" i="25"/>
  <c r="J82" i="25"/>
  <c r="L82" i="25"/>
  <c r="G83" i="25"/>
  <c r="J83" i="25"/>
  <c r="L83" i="25"/>
  <c r="G84" i="25"/>
  <c r="J84" i="25"/>
  <c r="L84" i="25"/>
  <c r="L81" i="25" s="1"/>
  <c r="G85" i="25"/>
  <c r="J85" i="25"/>
  <c r="L85" i="25"/>
  <c r="G87" i="25"/>
  <c r="J87" i="25"/>
  <c r="L87" i="25"/>
  <c r="G88" i="25"/>
  <c r="J88" i="25"/>
  <c r="L88" i="25"/>
  <c r="G91" i="25"/>
  <c r="J91" i="25"/>
  <c r="L91" i="25"/>
  <c r="G93" i="25"/>
  <c r="J93" i="25"/>
  <c r="L93" i="25"/>
  <c r="L92" i="25" s="1"/>
  <c r="G96" i="25"/>
  <c r="J96" i="25"/>
  <c r="L96" i="25"/>
  <c r="G99" i="25"/>
  <c r="J99" i="25"/>
  <c r="L99" i="25"/>
  <c r="G101" i="25"/>
  <c r="G100" i="25" s="1"/>
  <c r="J101" i="25"/>
  <c r="J100" i="25" s="1"/>
  <c r="L101" i="25"/>
  <c r="L100" i="25" s="1"/>
  <c r="L104" i="25"/>
  <c r="G105" i="25"/>
  <c r="G104" i="25" s="1"/>
  <c r="J105" i="25"/>
  <c r="J104" i="25" s="1"/>
  <c r="L105" i="25"/>
  <c r="G107" i="25"/>
  <c r="J107" i="25"/>
  <c r="L107" i="25"/>
  <c r="G108" i="25"/>
  <c r="J108" i="25"/>
  <c r="L108" i="25"/>
  <c r="G109" i="25"/>
  <c r="J109" i="25"/>
  <c r="L109" i="25"/>
  <c r="G110" i="25"/>
  <c r="J110" i="25"/>
  <c r="L110" i="25"/>
  <c r="G111" i="25"/>
  <c r="J111" i="25"/>
  <c r="L111" i="25"/>
  <c r="G112" i="25"/>
  <c r="J112" i="25"/>
  <c r="L112" i="25"/>
  <c r="U114" i="25"/>
  <c r="F54" i="1" s="1"/>
  <c r="L8" i="24"/>
  <c r="G9" i="24"/>
  <c r="G8" i="24" s="1"/>
  <c r="J9" i="24"/>
  <c r="J8" i="24" s="1"/>
  <c r="L9" i="24"/>
  <c r="G11" i="24"/>
  <c r="J11" i="24"/>
  <c r="L11" i="24"/>
  <c r="L10" i="24" s="1"/>
  <c r="G14" i="24"/>
  <c r="J14" i="24"/>
  <c r="L14" i="24"/>
  <c r="G17" i="24"/>
  <c r="J17" i="24"/>
  <c r="J10" i="24" s="1"/>
  <c r="L17" i="24"/>
  <c r="G21" i="24"/>
  <c r="J21" i="24"/>
  <c r="L21" i="24"/>
  <c r="G24" i="24"/>
  <c r="J24" i="24"/>
  <c r="J20" i="24" s="1"/>
  <c r="L24" i="24"/>
  <c r="G25" i="24"/>
  <c r="J25" i="24"/>
  <c r="L25" i="24"/>
  <c r="G29" i="24"/>
  <c r="G28" i="24" s="1"/>
  <c r="J29" i="24"/>
  <c r="L29" i="24"/>
  <c r="G30" i="24"/>
  <c r="J30" i="24"/>
  <c r="L30" i="24"/>
  <c r="G32" i="24"/>
  <c r="J32" i="24"/>
  <c r="J31" i="24" s="1"/>
  <c r="L32" i="24"/>
  <c r="L31" i="24" s="1"/>
  <c r="G34" i="24"/>
  <c r="G33" i="24" s="1"/>
  <c r="J34" i="24"/>
  <c r="J33" i="24" s="1"/>
  <c r="L34" i="24"/>
  <c r="L33" i="24" s="1"/>
  <c r="G36" i="24"/>
  <c r="J36" i="24"/>
  <c r="L36" i="24"/>
  <c r="G39" i="24"/>
  <c r="J39" i="24"/>
  <c r="L39" i="24"/>
  <c r="G42" i="24"/>
  <c r="J42" i="24"/>
  <c r="L42" i="24"/>
  <c r="G43" i="24"/>
  <c r="J43" i="24"/>
  <c r="L43" i="24"/>
  <c r="G45" i="24"/>
  <c r="J45" i="24"/>
  <c r="L45" i="24"/>
  <c r="G48" i="24"/>
  <c r="J48" i="24"/>
  <c r="L48" i="24"/>
  <c r="G49" i="24"/>
  <c r="J49" i="24"/>
  <c r="L49" i="24"/>
  <c r="G50" i="24"/>
  <c r="J50" i="24"/>
  <c r="L50" i="24"/>
  <c r="G53" i="24"/>
  <c r="J53" i="24"/>
  <c r="L53" i="24"/>
  <c r="L54" i="24"/>
  <c r="G55" i="24"/>
  <c r="G54" i="24" s="1"/>
  <c r="J55" i="24"/>
  <c r="J54" i="24" s="1"/>
  <c r="L55" i="24"/>
  <c r="G57" i="24"/>
  <c r="J57" i="24"/>
  <c r="J56" i="24" s="1"/>
  <c r="L57" i="24"/>
  <c r="L56" i="24" s="1"/>
  <c r="J58" i="24"/>
  <c r="L58" i="24"/>
  <c r="G59" i="24"/>
  <c r="G58" i="24" s="1"/>
  <c r="J59" i="24"/>
  <c r="L59" i="24"/>
  <c r="G61" i="24"/>
  <c r="J61" i="24"/>
  <c r="L61" i="24"/>
  <c r="G62" i="24"/>
  <c r="J62" i="24"/>
  <c r="L62" i="24"/>
  <c r="G64" i="24"/>
  <c r="G63" i="24" s="1"/>
  <c r="J64" i="24"/>
  <c r="J63" i="24" s="1"/>
  <c r="L64" i="24"/>
  <c r="L63" i="24" s="1"/>
  <c r="G66" i="24"/>
  <c r="J66" i="24"/>
  <c r="L66" i="24"/>
  <c r="G67" i="24"/>
  <c r="J67" i="24"/>
  <c r="J65" i="24" s="1"/>
  <c r="L67" i="24"/>
  <c r="G68" i="24"/>
  <c r="J68" i="24"/>
  <c r="L68" i="24"/>
  <c r="G70" i="24"/>
  <c r="J70" i="24"/>
  <c r="L70" i="24"/>
  <c r="G73" i="24"/>
  <c r="J73" i="24"/>
  <c r="L73" i="24"/>
  <c r="G76" i="24"/>
  <c r="J76" i="24"/>
  <c r="L76" i="24"/>
  <c r="G78" i="24"/>
  <c r="J78" i="24"/>
  <c r="J77" i="24" s="1"/>
  <c r="L78" i="24"/>
  <c r="L77" i="24" s="1"/>
  <c r="G81" i="24"/>
  <c r="J81" i="24"/>
  <c r="L81" i="24"/>
  <c r="G84" i="24"/>
  <c r="J84" i="24"/>
  <c r="L84" i="24"/>
  <c r="J85" i="24"/>
  <c r="G86" i="24"/>
  <c r="G85" i="24" s="1"/>
  <c r="J86" i="24"/>
  <c r="L86" i="24"/>
  <c r="L85" i="24" s="1"/>
  <c r="L89" i="24"/>
  <c r="G90" i="24"/>
  <c r="G89" i="24" s="1"/>
  <c r="J90" i="24"/>
  <c r="J89" i="24" s="1"/>
  <c r="L90" i="24"/>
  <c r="G92" i="24"/>
  <c r="J92" i="24"/>
  <c r="L92" i="24"/>
  <c r="G93" i="24"/>
  <c r="J93" i="24"/>
  <c r="L93" i="24"/>
  <c r="G94" i="24"/>
  <c r="J94" i="24"/>
  <c r="L94" i="24"/>
  <c r="G95" i="24"/>
  <c r="J95" i="24"/>
  <c r="L95" i="24"/>
  <c r="G96" i="24"/>
  <c r="J96" i="24"/>
  <c r="L96" i="24"/>
  <c r="G97" i="24"/>
  <c r="J97" i="24"/>
  <c r="L97" i="24"/>
  <c r="U99" i="24"/>
  <c r="F53" i="1" s="1"/>
  <c r="L8" i="23"/>
  <c r="G9" i="23"/>
  <c r="J9" i="23"/>
  <c r="L9" i="23"/>
  <c r="G12" i="23"/>
  <c r="J12" i="23"/>
  <c r="L12" i="23"/>
  <c r="G14" i="23"/>
  <c r="J14" i="23"/>
  <c r="L14" i="23"/>
  <c r="G17" i="23"/>
  <c r="J17" i="23"/>
  <c r="L17" i="23"/>
  <c r="G20" i="23"/>
  <c r="J20" i="23"/>
  <c r="L20" i="23"/>
  <c r="L13" i="23" s="1"/>
  <c r="G24" i="23"/>
  <c r="J24" i="23"/>
  <c r="L24" i="23"/>
  <c r="L23" i="23" s="1"/>
  <c r="G27" i="23"/>
  <c r="J27" i="23"/>
  <c r="L27" i="23"/>
  <c r="G28" i="23"/>
  <c r="J28" i="23"/>
  <c r="J23" i="23" s="1"/>
  <c r="L28" i="23"/>
  <c r="G32" i="23"/>
  <c r="J32" i="23"/>
  <c r="L32" i="23"/>
  <c r="L31" i="23" s="1"/>
  <c r="G33" i="23"/>
  <c r="J33" i="23"/>
  <c r="L33" i="23"/>
  <c r="G34" i="23"/>
  <c r="G31" i="23" s="1"/>
  <c r="J34" i="23"/>
  <c r="L34" i="23"/>
  <c r="J35" i="23"/>
  <c r="G36" i="23"/>
  <c r="G35" i="23" s="1"/>
  <c r="J36" i="23"/>
  <c r="L36" i="23"/>
  <c r="L35" i="23" s="1"/>
  <c r="G38" i="23"/>
  <c r="G37" i="23" s="1"/>
  <c r="J38" i="23"/>
  <c r="J37" i="23" s="1"/>
  <c r="L38" i="23"/>
  <c r="L37" i="23" s="1"/>
  <c r="G40" i="23"/>
  <c r="J40" i="23"/>
  <c r="L40" i="23"/>
  <c r="G43" i="23"/>
  <c r="J43" i="23"/>
  <c r="L43" i="23"/>
  <c r="G46" i="23"/>
  <c r="J46" i="23"/>
  <c r="L46" i="23"/>
  <c r="G47" i="23"/>
  <c r="J47" i="23"/>
  <c r="L47" i="23"/>
  <c r="G49" i="23"/>
  <c r="J49" i="23"/>
  <c r="L49" i="23"/>
  <c r="G52" i="23"/>
  <c r="J52" i="23"/>
  <c r="L52" i="23"/>
  <c r="G53" i="23"/>
  <c r="J53" i="23"/>
  <c r="L53" i="23"/>
  <c r="G54" i="23"/>
  <c r="J54" i="23"/>
  <c r="L54" i="23"/>
  <c r="G55" i="23"/>
  <c r="J55" i="23"/>
  <c r="L55" i="23"/>
  <c r="G56" i="23"/>
  <c r="J56" i="23"/>
  <c r="L56" i="23"/>
  <c r="G60" i="23"/>
  <c r="J60" i="23"/>
  <c r="L60" i="23"/>
  <c r="G61" i="23"/>
  <c r="G62" i="23"/>
  <c r="J62" i="23"/>
  <c r="J61" i="23" s="1"/>
  <c r="L62" i="23"/>
  <c r="L61" i="23" s="1"/>
  <c r="G64" i="23"/>
  <c r="G63" i="23" s="1"/>
  <c r="J64" i="23"/>
  <c r="J63" i="23" s="1"/>
  <c r="L64" i="23"/>
  <c r="L63" i="23" s="1"/>
  <c r="G65" i="23"/>
  <c r="G66" i="23"/>
  <c r="J66" i="23"/>
  <c r="J65" i="23" s="1"/>
  <c r="L66" i="23"/>
  <c r="L65" i="23" s="1"/>
  <c r="G68" i="23"/>
  <c r="J68" i="23"/>
  <c r="L68" i="23"/>
  <c r="G69" i="23"/>
  <c r="J69" i="23"/>
  <c r="L69" i="23"/>
  <c r="G70" i="23"/>
  <c r="J70" i="23"/>
  <c r="L70" i="23"/>
  <c r="G71" i="23"/>
  <c r="J71" i="23"/>
  <c r="L71" i="23"/>
  <c r="G72" i="23"/>
  <c r="J72" i="23"/>
  <c r="L72" i="23"/>
  <c r="G73" i="23"/>
  <c r="J73" i="23"/>
  <c r="L73" i="23"/>
  <c r="G74" i="23"/>
  <c r="J74" i="23"/>
  <c r="L74" i="23"/>
  <c r="G75" i="23"/>
  <c r="J75" i="23"/>
  <c r="L75" i="23"/>
  <c r="G77" i="23"/>
  <c r="G76" i="23" s="1"/>
  <c r="J77" i="23"/>
  <c r="J76" i="23" s="1"/>
  <c r="L77" i="23"/>
  <c r="L76" i="23" s="1"/>
  <c r="G79" i="23"/>
  <c r="J79" i="23"/>
  <c r="L79" i="23"/>
  <c r="G80" i="23"/>
  <c r="J80" i="23"/>
  <c r="L80" i="23"/>
  <c r="G81" i="23"/>
  <c r="J81" i="23"/>
  <c r="L81" i="23"/>
  <c r="G82" i="23"/>
  <c r="J82" i="23"/>
  <c r="L82" i="23"/>
  <c r="G84" i="23"/>
  <c r="J84" i="23"/>
  <c r="J83" i="23" s="1"/>
  <c r="L84" i="23"/>
  <c r="L83" i="23" s="1"/>
  <c r="G87" i="23"/>
  <c r="J87" i="23"/>
  <c r="L87" i="23"/>
  <c r="G90" i="23"/>
  <c r="J90" i="23"/>
  <c r="L90" i="23"/>
  <c r="G92" i="23"/>
  <c r="J92" i="23"/>
  <c r="J91" i="23" s="1"/>
  <c r="L92" i="23"/>
  <c r="G95" i="23"/>
  <c r="J95" i="23"/>
  <c r="L95" i="23"/>
  <c r="G98" i="23"/>
  <c r="J98" i="23"/>
  <c r="L98" i="23"/>
  <c r="G100" i="23"/>
  <c r="J100" i="23"/>
  <c r="J99" i="23" s="1"/>
  <c r="L100" i="23"/>
  <c r="L99" i="23" s="1"/>
  <c r="G103" i="23"/>
  <c r="J103" i="23"/>
  <c r="G104" i="23"/>
  <c r="J104" i="23"/>
  <c r="L104" i="23"/>
  <c r="L103" i="23" s="1"/>
  <c r="G106" i="23"/>
  <c r="J106" i="23"/>
  <c r="L106" i="23"/>
  <c r="G107" i="23"/>
  <c r="J107" i="23"/>
  <c r="L107" i="23"/>
  <c r="G108" i="23"/>
  <c r="J108" i="23"/>
  <c r="L108" i="23"/>
  <c r="G109" i="23"/>
  <c r="J109" i="23"/>
  <c r="L109" i="23"/>
  <c r="G110" i="23"/>
  <c r="J110" i="23"/>
  <c r="L110" i="23"/>
  <c r="G111" i="23"/>
  <c r="J111" i="23"/>
  <c r="L111" i="23"/>
  <c r="U113" i="23"/>
  <c r="F52" i="1" s="1"/>
  <c r="G9" i="22"/>
  <c r="G8" i="22" s="1"/>
  <c r="J9" i="22"/>
  <c r="J8" i="22" s="1"/>
  <c r="L9" i="22"/>
  <c r="L8" i="22" s="1"/>
  <c r="G13" i="22"/>
  <c r="J13" i="22"/>
  <c r="L13" i="22"/>
  <c r="L12" i="22" s="1"/>
  <c r="G16" i="22"/>
  <c r="J16" i="22"/>
  <c r="L16" i="22"/>
  <c r="G19" i="22"/>
  <c r="J19" i="22"/>
  <c r="L19" i="22"/>
  <c r="L22" i="22"/>
  <c r="G23" i="22"/>
  <c r="J23" i="22"/>
  <c r="L23" i="22"/>
  <c r="G26" i="22"/>
  <c r="J26" i="22"/>
  <c r="L26" i="22"/>
  <c r="G27" i="22"/>
  <c r="J27" i="22"/>
  <c r="J22" i="22" s="1"/>
  <c r="L27" i="22"/>
  <c r="G31" i="22"/>
  <c r="J31" i="22"/>
  <c r="L31" i="22"/>
  <c r="L30" i="22" s="1"/>
  <c r="G32" i="22"/>
  <c r="J32" i="22"/>
  <c r="L32" i="22"/>
  <c r="G33" i="22"/>
  <c r="J33" i="22"/>
  <c r="L33" i="22"/>
  <c r="J34" i="22"/>
  <c r="G35" i="22"/>
  <c r="G34" i="22" s="1"/>
  <c r="J35" i="22"/>
  <c r="L35" i="22"/>
  <c r="L34" i="22" s="1"/>
  <c r="G37" i="22"/>
  <c r="G36" i="22" s="1"/>
  <c r="J37" i="22"/>
  <c r="J36" i="22" s="1"/>
  <c r="L37" i="22"/>
  <c r="L36" i="22" s="1"/>
  <c r="G39" i="22"/>
  <c r="J39" i="22"/>
  <c r="L39" i="22"/>
  <c r="G42" i="22"/>
  <c r="J42" i="22"/>
  <c r="L42" i="22"/>
  <c r="G45" i="22"/>
  <c r="J45" i="22"/>
  <c r="L45" i="22"/>
  <c r="G46" i="22"/>
  <c r="J46" i="22"/>
  <c r="L46" i="22"/>
  <c r="G48" i="22"/>
  <c r="J48" i="22"/>
  <c r="L48" i="22"/>
  <c r="G51" i="22"/>
  <c r="J51" i="22"/>
  <c r="L51" i="22"/>
  <c r="G52" i="22"/>
  <c r="J52" i="22"/>
  <c r="L52" i="22"/>
  <c r="G53" i="22"/>
  <c r="J53" i="22"/>
  <c r="L53" i="22"/>
  <c r="G54" i="22"/>
  <c r="J54" i="22"/>
  <c r="L54" i="22"/>
  <c r="G55" i="22"/>
  <c r="J55" i="22"/>
  <c r="L55" i="22"/>
  <c r="G59" i="22"/>
  <c r="J59" i="22"/>
  <c r="L59" i="22"/>
  <c r="G60" i="22"/>
  <c r="J60" i="22"/>
  <c r="G61" i="22"/>
  <c r="J61" i="22"/>
  <c r="L61" i="22"/>
  <c r="L60" i="22" s="1"/>
  <c r="G63" i="22"/>
  <c r="G62" i="22" s="1"/>
  <c r="J63" i="22"/>
  <c r="J62" i="22" s="1"/>
  <c r="L63" i="22"/>
  <c r="L62" i="22" s="1"/>
  <c r="J64" i="22"/>
  <c r="L64" i="22"/>
  <c r="G65" i="22"/>
  <c r="G64" i="22" s="1"/>
  <c r="J65" i="22"/>
  <c r="L65" i="22"/>
  <c r="G67" i="22"/>
  <c r="J67" i="22"/>
  <c r="L67" i="22"/>
  <c r="G68" i="22"/>
  <c r="J68" i="22"/>
  <c r="L68" i="22"/>
  <c r="G69" i="22"/>
  <c r="J69" i="22"/>
  <c r="L69" i="22"/>
  <c r="G70" i="22"/>
  <c r="J70" i="22"/>
  <c r="L70" i="22"/>
  <c r="G71" i="22"/>
  <c r="J71" i="22"/>
  <c r="L71" i="22"/>
  <c r="G72" i="22"/>
  <c r="J72" i="22"/>
  <c r="L72" i="22"/>
  <c r="G73" i="22"/>
  <c r="J73" i="22"/>
  <c r="L73" i="22"/>
  <c r="G74" i="22"/>
  <c r="J74" i="22"/>
  <c r="L74" i="22"/>
  <c r="G75" i="22"/>
  <c r="J75" i="22"/>
  <c r="G76" i="22"/>
  <c r="J76" i="22"/>
  <c r="L76" i="22"/>
  <c r="L75" i="22" s="1"/>
  <c r="G78" i="22"/>
  <c r="J78" i="22"/>
  <c r="L78" i="22"/>
  <c r="G79" i="22"/>
  <c r="J79" i="22"/>
  <c r="J77" i="22" s="1"/>
  <c r="L79" i="22"/>
  <c r="G80" i="22"/>
  <c r="J80" i="22"/>
  <c r="L80" i="22"/>
  <c r="L77" i="22" s="1"/>
  <c r="G81" i="22"/>
  <c r="J81" i="22"/>
  <c r="L81" i="22"/>
  <c r="G83" i="22"/>
  <c r="J83" i="22"/>
  <c r="L83" i="22"/>
  <c r="G84" i="22"/>
  <c r="J84" i="22"/>
  <c r="L84" i="22"/>
  <c r="G87" i="22"/>
  <c r="J87" i="22"/>
  <c r="L87" i="22"/>
  <c r="G89" i="22"/>
  <c r="J89" i="22"/>
  <c r="L89" i="22"/>
  <c r="G92" i="22"/>
  <c r="J92" i="22"/>
  <c r="L92" i="22"/>
  <c r="G95" i="22"/>
  <c r="J95" i="22"/>
  <c r="L95" i="22"/>
  <c r="L96" i="22"/>
  <c r="G97" i="22"/>
  <c r="G96" i="22" s="1"/>
  <c r="J97" i="22"/>
  <c r="J96" i="22" s="1"/>
  <c r="L97" i="22"/>
  <c r="J100" i="22"/>
  <c r="L100" i="22"/>
  <c r="G101" i="22"/>
  <c r="G100" i="22" s="1"/>
  <c r="J101" i="22"/>
  <c r="L101" i="22"/>
  <c r="G103" i="22"/>
  <c r="G102" i="22" s="1"/>
  <c r="J103" i="22"/>
  <c r="L103" i="22"/>
  <c r="G104" i="22"/>
  <c r="J104" i="22"/>
  <c r="L104" i="22"/>
  <c r="G105" i="22"/>
  <c r="J105" i="22"/>
  <c r="L105" i="22"/>
  <c r="G106" i="22"/>
  <c r="J106" i="22"/>
  <c r="L106" i="22"/>
  <c r="G107" i="22"/>
  <c r="J107" i="22"/>
  <c r="L107" i="22"/>
  <c r="G108" i="22"/>
  <c r="J108" i="22"/>
  <c r="L108" i="22"/>
  <c r="U110" i="22"/>
  <c r="F51" i="1" s="1"/>
  <c r="G9" i="21"/>
  <c r="G8" i="21" s="1"/>
  <c r="J9" i="21"/>
  <c r="J8" i="21" s="1"/>
  <c r="L9" i="21"/>
  <c r="L8" i="21" s="1"/>
  <c r="G13" i="21"/>
  <c r="J13" i="21"/>
  <c r="L13" i="21"/>
  <c r="G16" i="21"/>
  <c r="J16" i="21"/>
  <c r="L16" i="21"/>
  <c r="G19" i="21"/>
  <c r="J19" i="21"/>
  <c r="L19" i="21"/>
  <c r="L12" i="21" s="1"/>
  <c r="G23" i="21"/>
  <c r="J23" i="21"/>
  <c r="L23" i="21"/>
  <c r="L22" i="21" s="1"/>
  <c r="G26" i="21"/>
  <c r="J26" i="21"/>
  <c r="L26" i="21"/>
  <c r="G27" i="21"/>
  <c r="G22" i="21" s="1"/>
  <c r="J27" i="21"/>
  <c r="L27" i="21"/>
  <c r="G31" i="21"/>
  <c r="J31" i="21"/>
  <c r="L31" i="21"/>
  <c r="G32" i="21"/>
  <c r="J32" i="21"/>
  <c r="L32" i="21"/>
  <c r="G33" i="21"/>
  <c r="J33" i="21"/>
  <c r="L33" i="21"/>
  <c r="L30" i="21" s="1"/>
  <c r="J34" i="21"/>
  <c r="L34" i="21"/>
  <c r="G35" i="21"/>
  <c r="G34" i="21" s="1"/>
  <c r="J35" i="21"/>
  <c r="L35" i="21"/>
  <c r="G37" i="21"/>
  <c r="G36" i="21" s="1"/>
  <c r="J37" i="21"/>
  <c r="J36" i="21" s="1"/>
  <c r="L37" i="21"/>
  <c r="L36" i="21" s="1"/>
  <c r="G39" i="21"/>
  <c r="J39" i="21"/>
  <c r="L39" i="21"/>
  <c r="G42" i="21"/>
  <c r="J42" i="21"/>
  <c r="L42" i="21"/>
  <c r="G45" i="21"/>
  <c r="J45" i="21"/>
  <c r="L45" i="21"/>
  <c r="G46" i="21"/>
  <c r="J46" i="21"/>
  <c r="L46" i="21"/>
  <c r="G49" i="21"/>
  <c r="J49" i="21"/>
  <c r="L49" i="21"/>
  <c r="G52" i="21"/>
  <c r="J52" i="21"/>
  <c r="L52" i="21"/>
  <c r="G53" i="21"/>
  <c r="J53" i="21"/>
  <c r="L53" i="21"/>
  <c r="G54" i="21"/>
  <c r="J54" i="21"/>
  <c r="L54" i="21"/>
  <c r="G55" i="21"/>
  <c r="J55" i="21"/>
  <c r="L55" i="21"/>
  <c r="G56" i="21"/>
  <c r="J56" i="21"/>
  <c r="L56" i="21"/>
  <c r="G57" i="21"/>
  <c r="J57" i="21"/>
  <c r="L57" i="21"/>
  <c r="G61" i="21"/>
  <c r="J61" i="21"/>
  <c r="L61" i="21"/>
  <c r="G62" i="21"/>
  <c r="J62" i="21"/>
  <c r="L62" i="21"/>
  <c r="G63" i="21"/>
  <c r="J63" i="21"/>
  <c r="L63" i="21"/>
  <c r="G64" i="21"/>
  <c r="G65" i="21"/>
  <c r="J65" i="21"/>
  <c r="J64" i="21" s="1"/>
  <c r="L65" i="21"/>
  <c r="L64" i="21" s="1"/>
  <c r="J66" i="21"/>
  <c r="L66" i="21"/>
  <c r="G67" i="21"/>
  <c r="G66" i="21" s="1"/>
  <c r="J67" i="21"/>
  <c r="L67" i="21"/>
  <c r="G69" i="21"/>
  <c r="J69" i="21"/>
  <c r="L69" i="21"/>
  <c r="G70" i="21"/>
  <c r="J70" i="21"/>
  <c r="L70" i="21"/>
  <c r="G71" i="21"/>
  <c r="J71" i="21"/>
  <c r="L71" i="21"/>
  <c r="G72" i="21"/>
  <c r="J72" i="21"/>
  <c r="L72" i="21"/>
  <c r="G73" i="21"/>
  <c r="J73" i="21"/>
  <c r="L73" i="21"/>
  <c r="G74" i="21"/>
  <c r="J74" i="21"/>
  <c r="L74" i="21"/>
  <c r="G75" i="21"/>
  <c r="J75" i="21"/>
  <c r="L75" i="21"/>
  <c r="G76" i="21"/>
  <c r="J76" i="21"/>
  <c r="L76" i="21"/>
  <c r="G77" i="21"/>
  <c r="J77" i="21"/>
  <c r="L77" i="21"/>
  <c r="G78" i="21"/>
  <c r="J78" i="21"/>
  <c r="L78" i="21"/>
  <c r="G79" i="21"/>
  <c r="J79" i="21"/>
  <c r="L79" i="21"/>
  <c r="G80" i="21"/>
  <c r="G81" i="21"/>
  <c r="J81" i="21"/>
  <c r="J80" i="21" s="1"/>
  <c r="L81" i="21"/>
  <c r="L80" i="21" s="1"/>
  <c r="G83" i="21"/>
  <c r="J83" i="21"/>
  <c r="L83" i="21"/>
  <c r="G84" i="21"/>
  <c r="J84" i="21"/>
  <c r="L84" i="21"/>
  <c r="G85" i="21"/>
  <c r="J85" i="21"/>
  <c r="L85" i="21"/>
  <c r="G86" i="21"/>
  <c r="J86" i="21"/>
  <c r="L86" i="21"/>
  <c r="G88" i="21"/>
  <c r="J88" i="21"/>
  <c r="L88" i="21"/>
  <c r="G89" i="21"/>
  <c r="J89" i="21"/>
  <c r="L89" i="21"/>
  <c r="G92" i="21"/>
  <c r="J92" i="21"/>
  <c r="L92" i="21"/>
  <c r="G94" i="21"/>
  <c r="J94" i="21"/>
  <c r="J93" i="21" s="1"/>
  <c r="L94" i="21"/>
  <c r="L93" i="21" s="1"/>
  <c r="G97" i="21"/>
  <c r="J97" i="21"/>
  <c r="L97" i="21"/>
  <c r="G100" i="21"/>
  <c r="J100" i="21"/>
  <c r="L100" i="21"/>
  <c r="G102" i="21"/>
  <c r="G101" i="21" s="1"/>
  <c r="J102" i="21"/>
  <c r="J101" i="21" s="1"/>
  <c r="L102" i="21"/>
  <c r="L101" i="21" s="1"/>
  <c r="J105" i="21"/>
  <c r="L105" i="21"/>
  <c r="G106" i="21"/>
  <c r="G105" i="21" s="1"/>
  <c r="J106" i="21"/>
  <c r="L106" i="21"/>
  <c r="G108" i="21"/>
  <c r="J108" i="21"/>
  <c r="L108" i="21"/>
  <c r="G109" i="21"/>
  <c r="J109" i="21"/>
  <c r="L109" i="21"/>
  <c r="G110" i="21"/>
  <c r="J110" i="21"/>
  <c r="L110" i="21"/>
  <c r="G111" i="21"/>
  <c r="J111" i="21"/>
  <c r="L111" i="21"/>
  <c r="G112" i="21"/>
  <c r="J112" i="21"/>
  <c r="L112" i="21"/>
  <c r="G113" i="21"/>
  <c r="J113" i="21"/>
  <c r="L113" i="21"/>
  <c r="U115" i="21"/>
  <c r="F50" i="1" s="1"/>
  <c r="L8" i="20"/>
  <c r="G9" i="20"/>
  <c r="G8" i="20" s="1"/>
  <c r="J9" i="20"/>
  <c r="J8" i="20" s="1"/>
  <c r="L9" i="20"/>
  <c r="G13" i="20"/>
  <c r="G12" i="20" s="1"/>
  <c r="J13" i="20"/>
  <c r="J12" i="20" s="1"/>
  <c r="L13" i="20"/>
  <c r="L12" i="20" s="1"/>
  <c r="G16" i="20"/>
  <c r="J16" i="20"/>
  <c r="L16" i="20"/>
  <c r="G19" i="20"/>
  <c r="J19" i="20"/>
  <c r="L19" i="20"/>
  <c r="G23" i="20"/>
  <c r="J23" i="20"/>
  <c r="L23" i="20"/>
  <c r="L22" i="20" s="1"/>
  <c r="G26" i="20"/>
  <c r="J26" i="20"/>
  <c r="L26" i="20"/>
  <c r="G27" i="20"/>
  <c r="J27" i="20"/>
  <c r="J22" i="20" s="1"/>
  <c r="L27" i="20"/>
  <c r="J30" i="20"/>
  <c r="G31" i="20"/>
  <c r="J31" i="20"/>
  <c r="L31" i="20"/>
  <c r="L30" i="20" s="1"/>
  <c r="G32" i="20"/>
  <c r="J32" i="20"/>
  <c r="L32" i="20"/>
  <c r="G34" i="20"/>
  <c r="J34" i="20"/>
  <c r="J33" i="20" s="1"/>
  <c r="L34" i="20"/>
  <c r="L33" i="20" s="1"/>
  <c r="J35" i="20"/>
  <c r="L35" i="20"/>
  <c r="G36" i="20"/>
  <c r="G35" i="20" s="1"/>
  <c r="J36" i="20"/>
  <c r="L36" i="20"/>
  <c r="G38" i="20"/>
  <c r="J38" i="20"/>
  <c r="L38" i="20"/>
  <c r="G41" i="20"/>
  <c r="J41" i="20"/>
  <c r="L41" i="20"/>
  <c r="G44" i="20"/>
  <c r="J44" i="20"/>
  <c r="L44" i="20"/>
  <c r="G45" i="20"/>
  <c r="J45" i="20"/>
  <c r="L45" i="20"/>
  <c r="G48" i="20"/>
  <c r="J48" i="20"/>
  <c r="L48" i="20"/>
  <c r="G51" i="20"/>
  <c r="J51" i="20"/>
  <c r="L51" i="20"/>
  <c r="G52" i="20"/>
  <c r="J52" i="20"/>
  <c r="L52" i="20"/>
  <c r="G53" i="20"/>
  <c r="J53" i="20"/>
  <c r="L53" i="20"/>
  <c r="G54" i="20"/>
  <c r="J54" i="20"/>
  <c r="L54" i="20"/>
  <c r="G55" i="20"/>
  <c r="J55" i="20"/>
  <c r="L55" i="20"/>
  <c r="G59" i="20"/>
  <c r="J59" i="20"/>
  <c r="L59" i="20"/>
  <c r="G61" i="20"/>
  <c r="J61" i="20"/>
  <c r="J60" i="20" s="1"/>
  <c r="L61" i="20"/>
  <c r="L60" i="20" s="1"/>
  <c r="G62" i="20"/>
  <c r="J62" i="20"/>
  <c r="G63" i="20"/>
  <c r="J63" i="20"/>
  <c r="L63" i="20"/>
  <c r="L62" i="20" s="1"/>
  <c r="G65" i="20"/>
  <c r="J65" i="20"/>
  <c r="J64" i="20" s="1"/>
  <c r="L65" i="20"/>
  <c r="L64" i="20" s="1"/>
  <c r="G67" i="20"/>
  <c r="J67" i="20"/>
  <c r="L67" i="20"/>
  <c r="G68" i="20"/>
  <c r="J68" i="20"/>
  <c r="L68" i="20"/>
  <c r="G69" i="20"/>
  <c r="J69" i="20"/>
  <c r="L69" i="20"/>
  <c r="G70" i="20"/>
  <c r="J70" i="20"/>
  <c r="L70" i="20"/>
  <c r="G71" i="20"/>
  <c r="J71" i="20"/>
  <c r="L71" i="20"/>
  <c r="G72" i="20"/>
  <c r="J72" i="20"/>
  <c r="L72" i="20"/>
  <c r="G73" i="20"/>
  <c r="J73" i="20"/>
  <c r="L73" i="20"/>
  <c r="G74" i="20"/>
  <c r="J74" i="20"/>
  <c r="L74" i="20"/>
  <c r="L75" i="20"/>
  <c r="G76" i="20"/>
  <c r="G75" i="20" s="1"/>
  <c r="J76" i="20"/>
  <c r="J75" i="20" s="1"/>
  <c r="L76" i="20"/>
  <c r="G77" i="20"/>
  <c r="G78" i="20"/>
  <c r="J78" i="20"/>
  <c r="J77" i="20" s="1"/>
  <c r="L78" i="20"/>
  <c r="L77" i="20" s="1"/>
  <c r="G79" i="20"/>
  <c r="J79" i="20"/>
  <c r="L79" i="20"/>
  <c r="G80" i="20"/>
  <c r="J80" i="20"/>
  <c r="L80" i="20"/>
  <c r="G82" i="20"/>
  <c r="J82" i="20"/>
  <c r="L82" i="20"/>
  <c r="L81" i="20" s="1"/>
  <c r="G85" i="20"/>
  <c r="J85" i="20"/>
  <c r="L85" i="20"/>
  <c r="G88" i="20"/>
  <c r="J88" i="20"/>
  <c r="J81" i="20" s="1"/>
  <c r="L88" i="20"/>
  <c r="G90" i="20"/>
  <c r="J90" i="20"/>
  <c r="L90" i="20"/>
  <c r="G93" i="20"/>
  <c r="J93" i="20"/>
  <c r="L93" i="20"/>
  <c r="G96" i="20"/>
  <c r="J96" i="20"/>
  <c r="J89" i="20" s="1"/>
  <c r="L96" i="20"/>
  <c r="G98" i="20"/>
  <c r="G97" i="20" s="1"/>
  <c r="J98" i="20"/>
  <c r="J97" i="20" s="1"/>
  <c r="L98" i="20"/>
  <c r="L97" i="20" s="1"/>
  <c r="L102" i="20"/>
  <c r="G103" i="20"/>
  <c r="G102" i="20" s="1"/>
  <c r="J103" i="20"/>
  <c r="J102" i="20" s="1"/>
  <c r="L103" i="20"/>
  <c r="G105" i="20"/>
  <c r="J105" i="20"/>
  <c r="L105" i="20"/>
  <c r="G106" i="20"/>
  <c r="J106" i="20"/>
  <c r="L106" i="20"/>
  <c r="G107" i="20"/>
  <c r="J107" i="20"/>
  <c r="L107" i="20"/>
  <c r="G108" i="20"/>
  <c r="J108" i="20"/>
  <c r="J104" i="20" s="1"/>
  <c r="L108" i="20"/>
  <c r="G109" i="20"/>
  <c r="J109" i="20"/>
  <c r="L109" i="20"/>
  <c r="G110" i="20"/>
  <c r="J110" i="20"/>
  <c r="L110" i="20"/>
  <c r="U112" i="20"/>
  <c r="F49" i="1" s="1"/>
  <c r="G9" i="19"/>
  <c r="G8" i="19" s="1"/>
  <c r="J9" i="19"/>
  <c r="L9" i="19"/>
  <c r="G12" i="19"/>
  <c r="J12" i="19"/>
  <c r="L12" i="19"/>
  <c r="L8" i="19" s="1"/>
  <c r="G14" i="19"/>
  <c r="J14" i="19"/>
  <c r="J13" i="19" s="1"/>
  <c r="L14" i="19"/>
  <c r="G17" i="19"/>
  <c r="J17" i="19"/>
  <c r="L17" i="19"/>
  <c r="G21" i="19"/>
  <c r="J21" i="19"/>
  <c r="L21" i="19"/>
  <c r="G26" i="19"/>
  <c r="J26" i="19"/>
  <c r="J25" i="19" s="1"/>
  <c r="L26" i="19"/>
  <c r="L25" i="19" s="1"/>
  <c r="G29" i="19"/>
  <c r="G25" i="19" s="1"/>
  <c r="J29" i="19"/>
  <c r="L29" i="19"/>
  <c r="G30" i="19"/>
  <c r="J30" i="19"/>
  <c r="L30" i="19"/>
  <c r="G34" i="19"/>
  <c r="J34" i="19"/>
  <c r="L34" i="19"/>
  <c r="L33" i="19" s="1"/>
  <c r="G35" i="19"/>
  <c r="J35" i="19"/>
  <c r="L35" i="19"/>
  <c r="G36" i="19"/>
  <c r="J36" i="19"/>
  <c r="J33" i="19" s="1"/>
  <c r="L36" i="19"/>
  <c r="J37" i="19"/>
  <c r="G38" i="19"/>
  <c r="G37" i="19" s="1"/>
  <c r="J38" i="19"/>
  <c r="L38" i="19"/>
  <c r="L37" i="19" s="1"/>
  <c r="G40" i="19"/>
  <c r="G39" i="19" s="1"/>
  <c r="J40" i="19"/>
  <c r="J39" i="19" s="1"/>
  <c r="L40" i="19"/>
  <c r="L39" i="19" s="1"/>
  <c r="G42" i="19"/>
  <c r="J42" i="19"/>
  <c r="L42" i="19"/>
  <c r="G45" i="19"/>
  <c r="J45" i="19"/>
  <c r="L45" i="19"/>
  <c r="G48" i="19"/>
  <c r="J48" i="19"/>
  <c r="L48" i="19"/>
  <c r="G49" i="19"/>
  <c r="J49" i="19"/>
  <c r="L49" i="19"/>
  <c r="G52" i="19"/>
  <c r="J52" i="19"/>
  <c r="L52" i="19"/>
  <c r="G55" i="19"/>
  <c r="J55" i="19"/>
  <c r="L55" i="19"/>
  <c r="G56" i="19"/>
  <c r="J56" i="19"/>
  <c r="L56" i="19"/>
  <c r="G57" i="19"/>
  <c r="J57" i="19"/>
  <c r="L57" i="19"/>
  <c r="G58" i="19"/>
  <c r="J58" i="19"/>
  <c r="L58" i="19"/>
  <c r="G59" i="19"/>
  <c r="J59" i="19"/>
  <c r="L59" i="19"/>
  <c r="G60" i="19"/>
  <c r="J60" i="19"/>
  <c r="L60" i="19"/>
  <c r="G64" i="19"/>
  <c r="J64" i="19"/>
  <c r="L64" i="19"/>
  <c r="L65" i="19"/>
  <c r="G66" i="19"/>
  <c r="G65" i="19" s="1"/>
  <c r="J66" i="19"/>
  <c r="J65" i="19" s="1"/>
  <c r="L66" i="19"/>
  <c r="G68" i="19"/>
  <c r="J68" i="19"/>
  <c r="J67" i="19" s="1"/>
  <c r="L68" i="19"/>
  <c r="L67" i="19" s="1"/>
  <c r="G70" i="19"/>
  <c r="G69" i="19" s="1"/>
  <c r="J70" i="19"/>
  <c r="J69" i="19" s="1"/>
  <c r="L70" i="19"/>
  <c r="L69" i="19" s="1"/>
  <c r="G72" i="19"/>
  <c r="J72" i="19"/>
  <c r="L72" i="19"/>
  <c r="G73" i="19"/>
  <c r="J73" i="19"/>
  <c r="L73" i="19"/>
  <c r="G74" i="19"/>
  <c r="J74" i="19"/>
  <c r="L74" i="19"/>
  <c r="G75" i="19"/>
  <c r="J75" i="19"/>
  <c r="L75" i="19"/>
  <c r="G76" i="19"/>
  <c r="J76" i="19"/>
  <c r="L76" i="19"/>
  <c r="G77" i="19"/>
  <c r="J77" i="19"/>
  <c r="L77" i="19"/>
  <c r="G78" i="19"/>
  <c r="J78" i="19"/>
  <c r="L78" i="19"/>
  <c r="G79" i="19"/>
  <c r="J79" i="19"/>
  <c r="L79" i="19"/>
  <c r="G80" i="19"/>
  <c r="J80" i="19"/>
  <c r="L80" i="19"/>
  <c r="G81" i="19"/>
  <c r="J81" i="19"/>
  <c r="L81" i="19"/>
  <c r="G83" i="19"/>
  <c r="G82" i="19" s="1"/>
  <c r="J83" i="19"/>
  <c r="J82" i="19" s="1"/>
  <c r="L83" i="19"/>
  <c r="L82" i="19" s="1"/>
  <c r="G85" i="19"/>
  <c r="J85" i="19"/>
  <c r="L85" i="19"/>
  <c r="L84" i="19" s="1"/>
  <c r="G86" i="19"/>
  <c r="J86" i="19"/>
  <c r="L86" i="19"/>
  <c r="G87" i="19"/>
  <c r="J87" i="19"/>
  <c r="L87" i="19"/>
  <c r="G88" i="19"/>
  <c r="J88" i="19"/>
  <c r="J84" i="19" s="1"/>
  <c r="L88" i="19"/>
  <c r="G90" i="19"/>
  <c r="G89" i="19" s="1"/>
  <c r="J90" i="19"/>
  <c r="J89" i="19" s="1"/>
  <c r="L90" i="19"/>
  <c r="G93" i="19"/>
  <c r="J93" i="19"/>
  <c r="L93" i="19"/>
  <c r="L89" i="19" s="1"/>
  <c r="G96" i="19"/>
  <c r="J96" i="19"/>
  <c r="L96" i="19"/>
  <c r="L97" i="19"/>
  <c r="G98" i="19"/>
  <c r="J98" i="19"/>
  <c r="L98" i="19"/>
  <c r="G101" i="19"/>
  <c r="J101" i="19"/>
  <c r="L101" i="19"/>
  <c r="G104" i="19"/>
  <c r="J104" i="19"/>
  <c r="L104" i="19"/>
  <c r="L105" i="19"/>
  <c r="G106" i="19"/>
  <c r="G105" i="19" s="1"/>
  <c r="J106" i="19"/>
  <c r="J105" i="19" s="1"/>
  <c r="L106" i="19"/>
  <c r="G110" i="19"/>
  <c r="J110" i="19"/>
  <c r="J109" i="19" s="1"/>
  <c r="L110" i="19"/>
  <c r="L109" i="19" s="1"/>
  <c r="G112" i="19"/>
  <c r="J112" i="19"/>
  <c r="L112" i="19"/>
  <c r="G113" i="19"/>
  <c r="J113" i="19"/>
  <c r="L113" i="19"/>
  <c r="G114" i="19"/>
  <c r="J114" i="19"/>
  <c r="L114" i="19"/>
  <c r="G115" i="19"/>
  <c r="J115" i="19"/>
  <c r="L115" i="19"/>
  <c r="L111" i="19" s="1"/>
  <c r="G116" i="19"/>
  <c r="J116" i="19"/>
  <c r="L116" i="19"/>
  <c r="G117" i="19"/>
  <c r="J117" i="19"/>
  <c r="L117" i="19"/>
  <c r="U119" i="19"/>
  <c r="F48" i="1" s="1"/>
  <c r="G9" i="18"/>
  <c r="J9" i="18"/>
  <c r="L9" i="18"/>
  <c r="G12" i="18"/>
  <c r="J12" i="18"/>
  <c r="L12" i="18"/>
  <c r="G16" i="18"/>
  <c r="J16" i="18"/>
  <c r="L16" i="18"/>
  <c r="L15" i="18" s="1"/>
  <c r="G17" i="18"/>
  <c r="J17" i="18"/>
  <c r="L17" i="18"/>
  <c r="G18" i="18"/>
  <c r="J18" i="18"/>
  <c r="L18" i="18"/>
  <c r="G20" i="18"/>
  <c r="G19" i="18" s="1"/>
  <c r="J20" i="18"/>
  <c r="J19" i="18" s="1"/>
  <c r="L20" i="18"/>
  <c r="L19" i="18" s="1"/>
  <c r="G22" i="18"/>
  <c r="G21" i="18" s="1"/>
  <c r="J22" i="18"/>
  <c r="J21" i="18" s="1"/>
  <c r="L22" i="18"/>
  <c r="L21" i="18" s="1"/>
  <c r="G24" i="18"/>
  <c r="J24" i="18"/>
  <c r="L24" i="18"/>
  <c r="G27" i="18"/>
  <c r="J27" i="18"/>
  <c r="L27" i="18"/>
  <c r="G28" i="18"/>
  <c r="J28" i="18"/>
  <c r="L28" i="18"/>
  <c r="G30" i="18"/>
  <c r="J30" i="18"/>
  <c r="L30" i="18"/>
  <c r="G34" i="18"/>
  <c r="J34" i="18"/>
  <c r="L34" i="18"/>
  <c r="L35" i="18"/>
  <c r="G36" i="18"/>
  <c r="J36" i="18"/>
  <c r="J35" i="18" s="1"/>
  <c r="L36" i="18"/>
  <c r="G38" i="18"/>
  <c r="J38" i="18"/>
  <c r="L38" i="18"/>
  <c r="G39" i="18"/>
  <c r="J39" i="18"/>
  <c r="L39" i="18"/>
  <c r="G40" i="18"/>
  <c r="J40" i="18"/>
  <c r="L40" i="18"/>
  <c r="G41" i="18"/>
  <c r="J41" i="18"/>
  <c r="L41" i="18"/>
  <c r="G43" i="18"/>
  <c r="J43" i="18"/>
  <c r="L43" i="18"/>
  <c r="L42" i="18" s="1"/>
  <c r="G44" i="18"/>
  <c r="J44" i="18"/>
  <c r="J42" i="18" s="1"/>
  <c r="L44" i="18"/>
  <c r="G46" i="18"/>
  <c r="J46" i="18"/>
  <c r="L46" i="18"/>
  <c r="G47" i="18"/>
  <c r="J47" i="18"/>
  <c r="L47" i="18"/>
  <c r="G50" i="18"/>
  <c r="J50" i="18"/>
  <c r="L50" i="18"/>
  <c r="G53" i="18"/>
  <c r="J53" i="18"/>
  <c r="L53" i="18"/>
  <c r="G57" i="18"/>
  <c r="J57" i="18"/>
  <c r="L57" i="18"/>
  <c r="G59" i="18"/>
  <c r="J59" i="18"/>
  <c r="J58" i="18" s="1"/>
  <c r="L59" i="18"/>
  <c r="L58" i="18" s="1"/>
  <c r="G63" i="18"/>
  <c r="G62" i="18" s="1"/>
  <c r="J63" i="18"/>
  <c r="J62" i="18" s="1"/>
  <c r="L63" i="18"/>
  <c r="L62" i="18" s="1"/>
  <c r="G65" i="18"/>
  <c r="J65" i="18"/>
  <c r="L65" i="18"/>
  <c r="G66" i="18"/>
  <c r="J66" i="18"/>
  <c r="L66" i="18"/>
  <c r="G67" i="18"/>
  <c r="J67" i="18"/>
  <c r="L67" i="18"/>
  <c r="G68" i="18"/>
  <c r="J68" i="18"/>
  <c r="L68" i="18"/>
  <c r="G69" i="18"/>
  <c r="J69" i="18"/>
  <c r="L69" i="18"/>
  <c r="G70" i="18"/>
  <c r="J70" i="18"/>
  <c r="L70" i="18"/>
  <c r="U72" i="18"/>
  <c r="F47" i="1" s="1"/>
  <c r="G9" i="17"/>
  <c r="G8" i="17" s="1"/>
  <c r="J9" i="17"/>
  <c r="J8" i="17" s="1"/>
  <c r="L9" i="17"/>
  <c r="L8" i="17" s="1"/>
  <c r="G13" i="17"/>
  <c r="G12" i="17" s="1"/>
  <c r="J13" i="17"/>
  <c r="J12" i="17" s="1"/>
  <c r="L13" i="17"/>
  <c r="G16" i="17"/>
  <c r="J16" i="17"/>
  <c r="L16" i="17"/>
  <c r="G19" i="17"/>
  <c r="J19" i="17"/>
  <c r="L19" i="17"/>
  <c r="G23" i="17"/>
  <c r="J23" i="17"/>
  <c r="L23" i="17"/>
  <c r="L22" i="17" s="1"/>
  <c r="G26" i="17"/>
  <c r="G22" i="17" s="1"/>
  <c r="J26" i="17"/>
  <c r="L26" i="17"/>
  <c r="G27" i="17"/>
  <c r="J27" i="17"/>
  <c r="J22" i="17" s="1"/>
  <c r="L27" i="17"/>
  <c r="G31" i="17"/>
  <c r="J31" i="17"/>
  <c r="L31" i="17"/>
  <c r="G32" i="17"/>
  <c r="J32" i="17"/>
  <c r="J30" i="17" s="1"/>
  <c r="L32" i="17"/>
  <c r="G33" i="17"/>
  <c r="J33" i="17"/>
  <c r="L33" i="17"/>
  <c r="G35" i="17"/>
  <c r="G34" i="17" s="1"/>
  <c r="J35" i="17"/>
  <c r="J34" i="17" s="1"/>
  <c r="L35" i="17"/>
  <c r="L34" i="17" s="1"/>
  <c r="G37" i="17"/>
  <c r="G36" i="17" s="1"/>
  <c r="J37" i="17"/>
  <c r="J36" i="17" s="1"/>
  <c r="L37" i="17"/>
  <c r="L36" i="17" s="1"/>
  <c r="G39" i="17"/>
  <c r="J39" i="17"/>
  <c r="L39" i="17"/>
  <c r="G42" i="17"/>
  <c r="J42" i="17"/>
  <c r="L42" i="17"/>
  <c r="G45" i="17"/>
  <c r="J45" i="17"/>
  <c r="L45" i="17"/>
  <c r="G46" i="17"/>
  <c r="J46" i="17"/>
  <c r="L46" i="17"/>
  <c r="G49" i="17"/>
  <c r="J49" i="17"/>
  <c r="L49" i="17"/>
  <c r="G52" i="17"/>
  <c r="J52" i="17"/>
  <c r="L52" i="17"/>
  <c r="G53" i="17"/>
  <c r="J53" i="17"/>
  <c r="L53" i="17"/>
  <c r="G54" i="17"/>
  <c r="J54" i="17"/>
  <c r="L54" i="17"/>
  <c r="G55" i="17"/>
  <c r="J55" i="17"/>
  <c r="L55" i="17"/>
  <c r="G56" i="17"/>
  <c r="J56" i="17"/>
  <c r="L56" i="17"/>
  <c r="G60" i="17"/>
  <c r="J60" i="17"/>
  <c r="L60" i="17"/>
  <c r="J61" i="17"/>
  <c r="G62" i="17"/>
  <c r="G61" i="17" s="1"/>
  <c r="J62" i="17"/>
  <c r="L62" i="17"/>
  <c r="L61" i="17" s="1"/>
  <c r="G64" i="17"/>
  <c r="G63" i="17" s="1"/>
  <c r="J64" i="17"/>
  <c r="J63" i="17" s="1"/>
  <c r="L64" i="17"/>
  <c r="L63" i="17" s="1"/>
  <c r="J65" i="17"/>
  <c r="G66" i="17"/>
  <c r="G65" i="17" s="1"/>
  <c r="J66" i="17"/>
  <c r="L66" i="17"/>
  <c r="L65" i="17" s="1"/>
  <c r="G68" i="17"/>
  <c r="J68" i="17"/>
  <c r="L68" i="17"/>
  <c r="G69" i="17"/>
  <c r="J69" i="17"/>
  <c r="L69" i="17"/>
  <c r="G70" i="17"/>
  <c r="J70" i="17"/>
  <c r="L70" i="17"/>
  <c r="G71" i="17"/>
  <c r="J71" i="17"/>
  <c r="L71" i="17"/>
  <c r="G72" i="17"/>
  <c r="J72" i="17"/>
  <c r="L72" i="17"/>
  <c r="G73" i="17"/>
  <c r="J73" i="17"/>
  <c r="L73" i="17"/>
  <c r="G74" i="17"/>
  <c r="J74" i="17"/>
  <c r="L74" i="17"/>
  <c r="G75" i="17"/>
  <c r="J75" i="17"/>
  <c r="L75" i="17"/>
  <c r="G77" i="17"/>
  <c r="J77" i="17"/>
  <c r="J76" i="17" s="1"/>
  <c r="L77" i="17"/>
  <c r="L76" i="17" s="1"/>
  <c r="G79" i="17"/>
  <c r="J79" i="17"/>
  <c r="L79" i="17"/>
  <c r="G80" i="17"/>
  <c r="J80" i="17"/>
  <c r="L80" i="17"/>
  <c r="G81" i="17"/>
  <c r="J81" i="17"/>
  <c r="L81" i="17"/>
  <c r="G82" i="17"/>
  <c r="J82" i="17"/>
  <c r="L82" i="17"/>
  <c r="L83" i="17"/>
  <c r="G84" i="17"/>
  <c r="G83" i="17" s="1"/>
  <c r="J84" i="17"/>
  <c r="J83" i="17" s="1"/>
  <c r="L84" i="17"/>
  <c r="G86" i="17"/>
  <c r="J86" i="17"/>
  <c r="L86" i="17"/>
  <c r="G89" i="17"/>
  <c r="J89" i="17"/>
  <c r="J85" i="17" s="1"/>
  <c r="L89" i="17"/>
  <c r="G92" i="17"/>
  <c r="J92" i="17"/>
  <c r="L92" i="17"/>
  <c r="G94" i="17"/>
  <c r="J94" i="17"/>
  <c r="L94" i="17"/>
  <c r="G97" i="17"/>
  <c r="J97" i="17"/>
  <c r="L97" i="17"/>
  <c r="G100" i="17"/>
  <c r="J100" i="17"/>
  <c r="L100" i="17"/>
  <c r="G102" i="17"/>
  <c r="G101" i="17" s="1"/>
  <c r="J102" i="17"/>
  <c r="J101" i="17" s="1"/>
  <c r="L102" i="17"/>
  <c r="L101" i="17" s="1"/>
  <c r="G107" i="17"/>
  <c r="G106" i="17" s="1"/>
  <c r="J107" i="17"/>
  <c r="J106" i="17" s="1"/>
  <c r="L107" i="17"/>
  <c r="L106" i="17" s="1"/>
  <c r="G109" i="17"/>
  <c r="J109" i="17"/>
  <c r="L109" i="17"/>
  <c r="G110" i="17"/>
  <c r="J110" i="17"/>
  <c r="L110" i="17"/>
  <c r="G111" i="17"/>
  <c r="J111" i="17"/>
  <c r="L111" i="17"/>
  <c r="G112" i="17"/>
  <c r="J112" i="17"/>
  <c r="L112" i="17"/>
  <c r="G113" i="17"/>
  <c r="J113" i="17"/>
  <c r="L113" i="17"/>
  <c r="G114" i="17"/>
  <c r="J114" i="17"/>
  <c r="L114" i="17"/>
  <c r="U116" i="17"/>
  <c r="F46" i="1" s="1"/>
  <c r="G9" i="16"/>
  <c r="G8" i="16" s="1"/>
  <c r="J9" i="16"/>
  <c r="J8" i="16" s="1"/>
  <c r="L9" i="16"/>
  <c r="L8" i="16" s="1"/>
  <c r="G14" i="16"/>
  <c r="J14" i="16"/>
  <c r="L14" i="16"/>
  <c r="G15" i="16"/>
  <c r="J15" i="16"/>
  <c r="L15" i="16"/>
  <c r="G18" i="16"/>
  <c r="J18" i="16"/>
  <c r="L18" i="16"/>
  <c r="G22" i="16"/>
  <c r="J22" i="16"/>
  <c r="L22" i="16"/>
  <c r="G23" i="16"/>
  <c r="J23" i="16"/>
  <c r="J21" i="16" s="1"/>
  <c r="L23" i="16"/>
  <c r="G24" i="16"/>
  <c r="J24" i="16"/>
  <c r="L24" i="16"/>
  <c r="G28" i="16"/>
  <c r="J28" i="16"/>
  <c r="J27" i="16" s="1"/>
  <c r="L28" i="16"/>
  <c r="L27" i="16" s="1"/>
  <c r="G29" i="16"/>
  <c r="G27" i="16" s="1"/>
  <c r="J29" i="16"/>
  <c r="L29" i="16"/>
  <c r="G31" i="16"/>
  <c r="J31" i="16"/>
  <c r="J30" i="16" s="1"/>
  <c r="L31" i="16"/>
  <c r="L30" i="16" s="1"/>
  <c r="L32" i="16"/>
  <c r="G33" i="16"/>
  <c r="G32" i="16" s="1"/>
  <c r="J33" i="16"/>
  <c r="J32" i="16" s="1"/>
  <c r="L33" i="16"/>
  <c r="G35" i="16"/>
  <c r="J35" i="16"/>
  <c r="L35" i="16"/>
  <c r="G38" i="16"/>
  <c r="J38" i="16"/>
  <c r="L38" i="16"/>
  <c r="G41" i="16"/>
  <c r="J41" i="16"/>
  <c r="L41" i="16"/>
  <c r="G44" i="16"/>
  <c r="J44" i="16"/>
  <c r="L44" i="16"/>
  <c r="G45" i="16"/>
  <c r="J45" i="16"/>
  <c r="L45" i="16"/>
  <c r="G46" i="16"/>
  <c r="J46" i="16"/>
  <c r="L46" i="16"/>
  <c r="G49" i="16"/>
  <c r="J49" i="16"/>
  <c r="L49" i="16"/>
  <c r="G50" i="16"/>
  <c r="J50" i="16"/>
  <c r="L50" i="16"/>
  <c r="G51" i="16"/>
  <c r="J51" i="16"/>
  <c r="L51" i="16"/>
  <c r="G52" i="16"/>
  <c r="J52" i="16"/>
  <c r="L52" i="16"/>
  <c r="G53" i="16"/>
  <c r="J53" i="16"/>
  <c r="L53" i="16"/>
  <c r="G54" i="16"/>
  <c r="J54" i="16"/>
  <c r="L54" i="16"/>
  <c r="G58" i="16"/>
  <c r="J58" i="16"/>
  <c r="L58" i="16"/>
  <c r="L59" i="16"/>
  <c r="G60" i="16"/>
  <c r="G59" i="16" s="1"/>
  <c r="J60" i="16"/>
  <c r="J59" i="16" s="1"/>
  <c r="L60" i="16"/>
  <c r="G62" i="16"/>
  <c r="J62" i="16"/>
  <c r="J61" i="16" s="1"/>
  <c r="L62" i="16"/>
  <c r="L61" i="16" s="1"/>
  <c r="G66" i="16"/>
  <c r="J66" i="16"/>
  <c r="L66" i="16"/>
  <c r="G68" i="16"/>
  <c r="G67" i="16" s="1"/>
  <c r="J68" i="16"/>
  <c r="J67" i="16" s="1"/>
  <c r="L68" i="16"/>
  <c r="L67" i="16" s="1"/>
  <c r="G69" i="16"/>
  <c r="J69" i="16"/>
  <c r="G70" i="16"/>
  <c r="J70" i="16"/>
  <c r="L70" i="16"/>
  <c r="L69" i="16" s="1"/>
  <c r="G72" i="16"/>
  <c r="J72" i="16"/>
  <c r="L72" i="16"/>
  <c r="G73" i="16"/>
  <c r="J73" i="16"/>
  <c r="L73" i="16"/>
  <c r="G74" i="16"/>
  <c r="J74" i="16"/>
  <c r="L74" i="16"/>
  <c r="G75" i="16"/>
  <c r="J75" i="16"/>
  <c r="L75" i="16"/>
  <c r="G76" i="16"/>
  <c r="J76" i="16"/>
  <c r="L76" i="16"/>
  <c r="G77" i="16"/>
  <c r="J77" i="16"/>
  <c r="L77" i="16"/>
  <c r="G78" i="16"/>
  <c r="J78" i="16"/>
  <c r="L78" i="16"/>
  <c r="G80" i="16"/>
  <c r="G79" i="16" s="1"/>
  <c r="J80" i="16"/>
  <c r="J79" i="16" s="1"/>
  <c r="L80" i="16"/>
  <c r="L79" i="16" s="1"/>
  <c r="G82" i="16"/>
  <c r="J82" i="16"/>
  <c r="L82" i="16"/>
  <c r="G83" i="16"/>
  <c r="J83" i="16"/>
  <c r="L83" i="16"/>
  <c r="G84" i="16"/>
  <c r="J84" i="16"/>
  <c r="L84" i="16"/>
  <c r="G86" i="16"/>
  <c r="G85" i="16" s="1"/>
  <c r="J86" i="16"/>
  <c r="J85" i="16" s="1"/>
  <c r="L86" i="16"/>
  <c r="G87" i="16"/>
  <c r="J87" i="16"/>
  <c r="L87" i="16"/>
  <c r="G90" i="16"/>
  <c r="J90" i="16"/>
  <c r="L90" i="16"/>
  <c r="G91" i="16"/>
  <c r="G92" i="16"/>
  <c r="J92" i="16"/>
  <c r="J91" i="16" s="1"/>
  <c r="L92" i="16"/>
  <c r="L91" i="16" s="1"/>
  <c r="G95" i="16"/>
  <c r="J95" i="16"/>
  <c r="L95" i="16"/>
  <c r="G98" i="16"/>
  <c r="J98" i="16"/>
  <c r="L98" i="16"/>
  <c r="J99" i="16"/>
  <c r="G100" i="16"/>
  <c r="G99" i="16" s="1"/>
  <c r="J100" i="16"/>
  <c r="L100" i="16"/>
  <c r="L99" i="16" s="1"/>
  <c r="G102" i="16"/>
  <c r="G101" i="16" s="1"/>
  <c r="J102" i="16"/>
  <c r="J101" i="16" s="1"/>
  <c r="L102" i="16"/>
  <c r="L101" i="16" s="1"/>
  <c r="G106" i="16"/>
  <c r="J106" i="16"/>
  <c r="G107" i="16"/>
  <c r="J107" i="16"/>
  <c r="L107" i="16"/>
  <c r="L106" i="16" s="1"/>
  <c r="G109" i="16"/>
  <c r="J109" i="16"/>
  <c r="L109" i="16"/>
  <c r="G110" i="16"/>
  <c r="J110" i="16"/>
  <c r="L110" i="16"/>
  <c r="G111" i="16"/>
  <c r="J111" i="16"/>
  <c r="L111" i="16"/>
  <c r="G112" i="16"/>
  <c r="J112" i="16"/>
  <c r="L112" i="16"/>
  <c r="G113" i="16"/>
  <c r="J113" i="16"/>
  <c r="L113" i="16"/>
  <c r="G114" i="16"/>
  <c r="J114" i="16"/>
  <c r="L114" i="16"/>
  <c r="U116" i="16"/>
  <c r="F45" i="1" s="1"/>
  <c r="G9" i="15"/>
  <c r="J9" i="15"/>
  <c r="J8" i="15" s="1"/>
  <c r="L9" i="15"/>
  <c r="L8" i="15" s="1"/>
  <c r="G12" i="15"/>
  <c r="J12" i="15"/>
  <c r="L12" i="15"/>
  <c r="G15" i="15"/>
  <c r="J15" i="15"/>
  <c r="G16" i="15"/>
  <c r="J16" i="15"/>
  <c r="L16" i="15"/>
  <c r="L15" i="15" s="1"/>
  <c r="G18" i="15"/>
  <c r="J18" i="15"/>
  <c r="J17" i="15" s="1"/>
  <c r="L18" i="15"/>
  <c r="L17" i="15" s="1"/>
  <c r="G19" i="15"/>
  <c r="J19" i="15"/>
  <c r="L19" i="15"/>
  <c r="G21" i="15"/>
  <c r="G20" i="15" s="1"/>
  <c r="J21" i="15"/>
  <c r="J20" i="15" s="1"/>
  <c r="L21" i="15"/>
  <c r="L20" i="15" s="1"/>
  <c r="J22" i="15"/>
  <c r="G23" i="15"/>
  <c r="G22" i="15" s="1"/>
  <c r="J23" i="15"/>
  <c r="L23" i="15"/>
  <c r="L22" i="15" s="1"/>
  <c r="G25" i="15"/>
  <c r="J25" i="15"/>
  <c r="L25" i="15"/>
  <c r="G26" i="15"/>
  <c r="J26" i="15"/>
  <c r="L26" i="15"/>
  <c r="G27" i="15"/>
  <c r="J27" i="15"/>
  <c r="L27" i="15"/>
  <c r="G28" i="15"/>
  <c r="J28" i="15"/>
  <c r="L28" i="15"/>
  <c r="G32" i="15"/>
  <c r="J32" i="15"/>
  <c r="L32" i="15"/>
  <c r="G33" i="15"/>
  <c r="J33" i="15"/>
  <c r="L33" i="15"/>
  <c r="L34" i="15"/>
  <c r="G35" i="15"/>
  <c r="G34" i="15" s="1"/>
  <c r="J35" i="15"/>
  <c r="J34" i="15" s="1"/>
  <c r="L35" i="15"/>
  <c r="G37" i="15"/>
  <c r="J37" i="15"/>
  <c r="J36" i="15" s="1"/>
  <c r="L37" i="15"/>
  <c r="L36" i="15" s="1"/>
  <c r="G39" i="15"/>
  <c r="J39" i="15"/>
  <c r="J38" i="15" s="1"/>
  <c r="L39" i="15"/>
  <c r="L38" i="15" s="1"/>
  <c r="G42" i="15"/>
  <c r="J42" i="15"/>
  <c r="L42" i="15"/>
  <c r="G43" i="15"/>
  <c r="G44" i="15"/>
  <c r="J44" i="15"/>
  <c r="J43" i="15" s="1"/>
  <c r="L44" i="15"/>
  <c r="L43" i="15" s="1"/>
  <c r="G45" i="15"/>
  <c r="J45" i="15"/>
  <c r="L45" i="15"/>
  <c r="G46" i="15"/>
  <c r="J46" i="15"/>
  <c r="L46" i="15"/>
  <c r="G48" i="15"/>
  <c r="J48" i="15"/>
  <c r="L48" i="15"/>
  <c r="L47" i="15" s="1"/>
  <c r="G49" i="15"/>
  <c r="J49" i="15"/>
  <c r="L49" i="15"/>
  <c r="G50" i="15"/>
  <c r="J50" i="15"/>
  <c r="J47" i="15" s="1"/>
  <c r="L50" i="15"/>
  <c r="G52" i="15"/>
  <c r="J52" i="15"/>
  <c r="L52" i="15"/>
  <c r="G55" i="15"/>
  <c r="J55" i="15"/>
  <c r="L55" i="15"/>
  <c r="G58" i="15"/>
  <c r="J58" i="15"/>
  <c r="L58" i="15"/>
  <c r="G59" i="15"/>
  <c r="J59" i="15"/>
  <c r="J51" i="15" s="1"/>
  <c r="L59" i="15"/>
  <c r="G62" i="15"/>
  <c r="J62" i="15"/>
  <c r="L62" i="15"/>
  <c r="G64" i="15"/>
  <c r="G63" i="15" s="1"/>
  <c r="J64" i="15"/>
  <c r="J63" i="15" s="1"/>
  <c r="L64" i="15"/>
  <c r="L63" i="15" s="1"/>
  <c r="G65" i="15"/>
  <c r="G66" i="15"/>
  <c r="J66" i="15"/>
  <c r="J65" i="15" s="1"/>
  <c r="L66" i="15"/>
  <c r="L65" i="15" s="1"/>
  <c r="G71" i="15"/>
  <c r="G70" i="15" s="1"/>
  <c r="J71" i="15"/>
  <c r="J70" i="15" s="1"/>
  <c r="L71" i="15"/>
  <c r="L70" i="15" s="1"/>
  <c r="G73" i="15"/>
  <c r="G72" i="15" s="1"/>
  <c r="J73" i="15"/>
  <c r="L73" i="15"/>
  <c r="G74" i="15"/>
  <c r="J74" i="15"/>
  <c r="L74" i="15"/>
  <c r="G75" i="15"/>
  <c r="J75" i="15"/>
  <c r="L75" i="15"/>
  <c r="G76" i="15"/>
  <c r="J76" i="15"/>
  <c r="L76" i="15"/>
  <c r="G77" i="15"/>
  <c r="J77" i="15"/>
  <c r="L77" i="15"/>
  <c r="G78" i="15"/>
  <c r="J78" i="15"/>
  <c r="L78" i="15"/>
  <c r="U80" i="15"/>
  <c r="F44" i="1" s="1"/>
  <c r="G9" i="14"/>
  <c r="G8" i="14" s="1"/>
  <c r="J9" i="14"/>
  <c r="J8" i="14" s="1"/>
  <c r="L9" i="14"/>
  <c r="L8" i="14" s="1"/>
  <c r="L12" i="14"/>
  <c r="G13" i="14"/>
  <c r="J13" i="14"/>
  <c r="L13" i="14"/>
  <c r="G16" i="14"/>
  <c r="J16" i="14"/>
  <c r="L16" i="14"/>
  <c r="G19" i="14"/>
  <c r="J19" i="14"/>
  <c r="J12" i="14" s="1"/>
  <c r="L19" i="14"/>
  <c r="G23" i="14"/>
  <c r="J23" i="14"/>
  <c r="L23" i="14"/>
  <c r="G26" i="14"/>
  <c r="J26" i="14"/>
  <c r="L26" i="14"/>
  <c r="L22" i="14" s="1"/>
  <c r="G27" i="14"/>
  <c r="J27" i="14"/>
  <c r="L27" i="14"/>
  <c r="L30" i="14"/>
  <c r="G31" i="14"/>
  <c r="J31" i="14"/>
  <c r="L31" i="14"/>
  <c r="G32" i="14"/>
  <c r="J32" i="14"/>
  <c r="L32" i="14"/>
  <c r="G33" i="14"/>
  <c r="J33" i="14"/>
  <c r="J30" i="14" s="1"/>
  <c r="L33" i="14"/>
  <c r="G34" i="14"/>
  <c r="J34" i="14"/>
  <c r="L34" i="14"/>
  <c r="G35" i="14"/>
  <c r="J35" i="14"/>
  <c r="L35" i="14"/>
  <c r="G37" i="14"/>
  <c r="G36" i="14" s="1"/>
  <c r="J37" i="14"/>
  <c r="J36" i="14" s="1"/>
  <c r="L37" i="14"/>
  <c r="L36" i="14" s="1"/>
  <c r="G39" i="14"/>
  <c r="J39" i="14"/>
  <c r="L39" i="14"/>
  <c r="G42" i="14"/>
  <c r="J42" i="14"/>
  <c r="L42" i="14"/>
  <c r="G45" i="14"/>
  <c r="J45" i="14"/>
  <c r="L45" i="14"/>
  <c r="G46" i="14"/>
  <c r="J46" i="14"/>
  <c r="L46" i="14"/>
  <c r="G49" i="14"/>
  <c r="J49" i="14"/>
  <c r="L49" i="14"/>
  <c r="G52" i="14"/>
  <c r="J52" i="14"/>
  <c r="L52" i="14"/>
  <c r="G53" i="14"/>
  <c r="J53" i="14"/>
  <c r="L53" i="14"/>
  <c r="G54" i="14"/>
  <c r="J54" i="14"/>
  <c r="L54" i="14"/>
  <c r="G55" i="14"/>
  <c r="J55" i="14"/>
  <c r="L55" i="14"/>
  <c r="G56" i="14"/>
  <c r="J56" i="14"/>
  <c r="L56" i="14"/>
  <c r="G60" i="14"/>
  <c r="J60" i="14"/>
  <c r="L60" i="14"/>
  <c r="G61" i="14"/>
  <c r="L61" i="14"/>
  <c r="G62" i="14"/>
  <c r="J62" i="14"/>
  <c r="J61" i="14" s="1"/>
  <c r="L62" i="14"/>
  <c r="G64" i="14"/>
  <c r="G63" i="14" s="1"/>
  <c r="J64" i="14"/>
  <c r="J63" i="14" s="1"/>
  <c r="L64" i="14"/>
  <c r="L63" i="14" s="1"/>
  <c r="J65" i="14"/>
  <c r="L65" i="14"/>
  <c r="G66" i="14"/>
  <c r="G65" i="14" s="1"/>
  <c r="J66" i="14"/>
  <c r="L66" i="14"/>
  <c r="G68" i="14"/>
  <c r="J68" i="14"/>
  <c r="L68" i="14"/>
  <c r="G69" i="14"/>
  <c r="J69" i="14"/>
  <c r="L69" i="14"/>
  <c r="G70" i="14"/>
  <c r="J70" i="14"/>
  <c r="L70" i="14"/>
  <c r="G71" i="14"/>
  <c r="J71" i="14"/>
  <c r="L71" i="14"/>
  <c r="G72" i="14"/>
  <c r="J72" i="14"/>
  <c r="L72" i="14"/>
  <c r="G73" i="14"/>
  <c r="J73" i="14"/>
  <c r="L73" i="14"/>
  <c r="G74" i="14"/>
  <c r="J74" i="14"/>
  <c r="L74" i="14"/>
  <c r="G75" i="14"/>
  <c r="J75" i="14"/>
  <c r="L75" i="14"/>
  <c r="J76" i="14"/>
  <c r="G77" i="14"/>
  <c r="G76" i="14" s="1"/>
  <c r="J77" i="14"/>
  <c r="L77" i="14"/>
  <c r="L76" i="14" s="1"/>
  <c r="G79" i="14"/>
  <c r="J79" i="14"/>
  <c r="L79" i="14"/>
  <c r="G80" i="14"/>
  <c r="J80" i="14"/>
  <c r="L80" i="14"/>
  <c r="G81" i="14"/>
  <c r="J81" i="14"/>
  <c r="L81" i="14"/>
  <c r="L78" i="14" s="1"/>
  <c r="G82" i="14"/>
  <c r="J82" i="14"/>
  <c r="L82" i="14"/>
  <c r="G84" i="14"/>
  <c r="G83" i="14" s="1"/>
  <c r="J84" i="14"/>
  <c r="L84" i="14"/>
  <c r="G85" i="14"/>
  <c r="J85" i="14"/>
  <c r="L85" i="14"/>
  <c r="G88" i="14"/>
  <c r="J88" i="14"/>
  <c r="L88" i="14"/>
  <c r="G90" i="14"/>
  <c r="J90" i="14"/>
  <c r="L90" i="14"/>
  <c r="L89" i="14" s="1"/>
  <c r="G93" i="14"/>
  <c r="J93" i="14"/>
  <c r="L93" i="14"/>
  <c r="G96" i="14"/>
  <c r="J96" i="14"/>
  <c r="L96" i="14"/>
  <c r="G98" i="14"/>
  <c r="G97" i="14" s="1"/>
  <c r="J98" i="14"/>
  <c r="J97" i="14" s="1"/>
  <c r="L98" i="14"/>
  <c r="L97" i="14" s="1"/>
  <c r="J102" i="14"/>
  <c r="L102" i="14"/>
  <c r="G103" i="14"/>
  <c r="G102" i="14" s="1"/>
  <c r="J103" i="14"/>
  <c r="L103" i="14"/>
  <c r="G105" i="14"/>
  <c r="J105" i="14"/>
  <c r="L105" i="14"/>
  <c r="G106" i="14"/>
  <c r="J106" i="14"/>
  <c r="L106" i="14"/>
  <c r="G107" i="14"/>
  <c r="J107" i="14"/>
  <c r="L107" i="14"/>
  <c r="G108" i="14"/>
  <c r="J108" i="14"/>
  <c r="L108" i="14"/>
  <c r="G109" i="14"/>
  <c r="J109" i="14"/>
  <c r="L109" i="14"/>
  <c r="G110" i="14"/>
  <c r="J110" i="14"/>
  <c r="L110" i="14"/>
  <c r="U112" i="14"/>
  <c r="F43" i="1" s="1"/>
  <c r="G9" i="13"/>
  <c r="G8" i="13" s="1"/>
  <c r="J9" i="13"/>
  <c r="J8" i="13" s="1"/>
  <c r="L9" i="13"/>
  <c r="G12" i="13"/>
  <c r="J12" i="13"/>
  <c r="L12" i="13"/>
  <c r="G16" i="13"/>
  <c r="G15" i="13" s="1"/>
  <c r="J16" i="13"/>
  <c r="J15" i="13" s="1"/>
  <c r="L16" i="13"/>
  <c r="L15" i="13" s="1"/>
  <c r="G18" i="13"/>
  <c r="J18" i="13"/>
  <c r="J17" i="13" s="1"/>
  <c r="L18" i="13"/>
  <c r="L17" i="13" s="1"/>
  <c r="G19" i="13"/>
  <c r="V78" i="13" s="1"/>
  <c r="G42" i="1" s="1"/>
  <c r="H42" i="1" s="1"/>
  <c r="I42" i="1" s="1"/>
  <c r="J19" i="13"/>
  <c r="L19" i="13"/>
  <c r="G21" i="13"/>
  <c r="G20" i="13" s="1"/>
  <c r="J21" i="13"/>
  <c r="J20" i="13" s="1"/>
  <c r="L21" i="13"/>
  <c r="L20" i="13" s="1"/>
  <c r="J22" i="13"/>
  <c r="G23" i="13"/>
  <c r="G22" i="13" s="1"/>
  <c r="J23" i="13"/>
  <c r="L23" i="13"/>
  <c r="L22" i="13" s="1"/>
  <c r="G25" i="13"/>
  <c r="J25" i="13"/>
  <c r="L25" i="13"/>
  <c r="G26" i="13"/>
  <c r="J26" i="13"/>
  <c r="L26" i="13"/>
  <c r="G27" i="13"/>
  <c r="J27" i="13"/>
  <c r="L27" i="13"/>
  <c r="G28" i="13"/>
  <c r="J28" i="13"/>
  <c r="L28" i="13"/>
  <c r="G32" i="13"/>
  <c r="J32" i="13"/>
  <c r="L32" i="13"/>
  <c r="G33" i="13"/>
  <c r="J33" i="13"/>
  <c r="L33" i="13"/>
  <c r="G35" i="13"/>
  <c r="G34" i="13" s="1"/>
  <c r="J35" i="13"/>
  <c r="J34" i="13" s="1"/>
  <c r="L35" i="13"/>
  <c r="L34" i="13" s="1"/>
  <c r="G37" i="13"/>
  <c r="J37" i="13"/>
  <c r="J36" i="13" s="1"/>
  <c r="L37" i="13"/>
  <c r="L36" i="13" s="1"/>
  <c r="L38" i="13"/>
  <c r="G39" i="13"/>
  <c r="J39" i="13"/>
  <c r="J38" i="13" s="1"/>
  <c r="L39" i="13"/>
  <c r="G42" i="13"/>
  <c r="J42" i="13"/>
  <c r="L42" i="13"/>
  <c r="G44" i="13"/>
  <c r="J44" i="13"/>
  <c r="L44" i="13"/>
  <c r="L43" i="13" s="1"/>
  <c r="G45" i="13"/>
  <c r="G43" i="13" s="1"/>
  <c r="J45" i="13"/>
  <c r="L45" i="13"/>
  <c r="G46" i="13"/>
  <c r="J46" i="13"/>
  <c r="J43" i="13" s="1"/>
  <c r="L46" i="13"/>
  <c r="G48" i="13"/>
  <c r="J48" i="13"/>
  <c r="L48" i="13"/>
  <c r="G49" i="13"/>
  <c r="J49" i="13"/>
  <c r="J47" i="13" s="1"/>
  <c r="L49" i="13"/>
  <c r="G50" i="13"/>
  <c r="J50" i="13"/>
  <c r="L50" i="13"/>
  <c r="G52" i="13"/>
  <c r="G51" i="13" s="1"/>
  <c r="J52" i="13"/>
  <c r="L52" i="13"/>
  <c r="G55" i="13"/>
  <c r="J55" i="13"/>
  <c r="L55" i="13"/>
  <c r="G58" i="13"/>
  <c r="J58" i="13"/>
  <c r="L58" i="13"/>
  <c r="G59" i="13"/>
  <c r="J59" i="13"/>
  <c r="J51" i="13" s="1"/>
  <c r="L59" i="13"/>
  <c r="G62" i="13"/>
  <c r="J62" i="13"/>
  <c r="L62" i="13"/>
  <c r="G64" i="13"/>
  <c r="G63" i="13" s="1"/>
  <c r="J64" i="13"/>
  <c r="J63" i="13" s="1"/>
  <c r="L64" i="13"/>
  <c r="L63" i="13" s="1"/>
  <c r="G69" i="13"/>
  <c r="G68" i="13" s="1"/>
  <c r="J69" i="13"/>
  <c r="J68" i="13" s="1"/>
  <c r="L69" i="13"/>
  <c r="L68" i="13" s="1"/>
  <c r="G71" i="13"/>
  <c r="J71" i="13"/>
  <c r="L71" i="13"/>
  <c r="G72" i="13"/>
  <c r="J72" i="13"/>
  <c r="L72" i="13"/>
  <c r="G73" i="13"/>
  <c r="J73" i="13"/>
  <c r="L73" i="13"/>
  <c r="G74" i="13"/>
  <c r="J74" i="13"/>
  <c r="L74" i="13"/>
  <c r="G75" i="13"/>
  <c r="J75" i="13"/>
  <c r="L75" i="13"/>
  <c r="G76" i="13"/>
  <c r="J76" i="13"/>
  <c r="L76" i="13"/>
  <c r="U78" i="13"/>
  <c r="F42" i="1" s="1"/>
  <c r="G9" i="12"/>
  <c r="G8" i="12" s="1"/>
  <c r="J9" i="12"/>
  <c r="J8" i="12" s="1"/>
  <c r="L9" i="12"/>
  <c r="L8" i="12" s="1"/>
  <c r="G14" i="12"/>
  <c r="J14" i="12"/>
  <c r="L14" i="12"/>
  <c r="L13" i="12" s="1"/>
  <c r="G15" i="12"/>
  <c r="J15" i="12"/>
  <c r="L15" i="12"/>
  <c r="G18" i="12"/>
  <c r="J18" i="12"/>
  <c r="L18" i="12"/>
  <c r="G22" i="12"/>
  <c r="J22" i="12"/>
  <c r="L22" i="12"/>
  <c r="G23" i="12"/>
  <c r="J23" i="12"/>
  <c r="L23" i="12"/>
  <c r="G24" i="12"/>
  <c r="J24" i="12"/>
  <c r="L24" i="12"/>
  <c r="L21" i="12" s="1"/>
  <c r="G28" i="12"/>
  <c r="G27" i="12" s="1"/>
  <c r="J28" i="12"/>
  <c r="J27" i="12" s="1"/>
  <c r="L28" i="12"/>
  <c r="G29" i="12"/>
  <c r="J29" i="12"/>
  <c r="L29" i="12"/>
  <c r="G31" i="12"/>
  <c r="J31" i="12"/>
  <c r="J30" i="12" s="1"/>
  <c r="L31" i="12"/>
  <c r="L30" i="12" s="1"/>
  <c r="G32" i="12"/>
  <c r="L32" i="12"/>
  <c r="G33" i="12"/>
  <c r="J33" i="12"/>
  <c r="J32" i="12" s="1"/>
  <c r="L33" i="12"/>
  <c r="G35" i="12"/>
  <c r="J35" i="12"/>
  <c r="L35" i="12"/>
  <c r="G38" i="12"/>
  <c r="J38" i="12"/>
  <c r="L38" i="12"/>
  <c r="G41" i="12"/>
  <c r="J41" i="12"/>
  <c r="L41" i="12"/>
  <c r="G44" i="12"/>
  <c r="J44" i="12"/>
  <c r="L44" i="12"/>
  <c r="G45" i="12"/>
  <c r="J45" i="12"/>
  <c r="L45" i="12"/>
  <c r="G47" i="12"/>
  <c r="J47" i="12"/>
  <c r="L47" i="12"/>
  <c r="G50" i="12"/>
  <c r="J50" i="12"/>
  <c r="L50" i="12"/>
  <c r="G51" i="12"/>
  <c r="J51" i="12"/>
  <c r="L51" i="12"/>
  <c r="G52" i="12"/>
  <c r="J52" i="12"/>
  <c r="L52" i="12"/>
  <c r="G53" i="12"/>
  <c r="J53" i="12"/>
  <c r="L53" i="12"/>
  <c r="G54" i="12"/>
  <c r="J54" i="12"/>
  <c r="L54" i="12"/>
  <c r="G55" i="12"/>
  <c r="J55" i="12"/>
  <c r="L55" i="12"/>
  <c r="G59" i="12"/>
  <c r="J59" i="12"/>
  <c r="L59" i="12"/>
  <c r="J60" i="12"/>
  <c r="L60" i="12"/>
  <c r="G61" i="12"/>
  <c r="G60" i="12" s="1"/>
  <c r="J61" i="12"/>
  <c r="L61" i="12"/>
  <c r="G63" i="12"/>
  <c r="J63" i="12"/>
  <c r="J62" i="12" s="1"/>
  <c r="L63" i="12"/>
  <c r="G67" i="12"/>
  <c r="J67" i="12"/>
  <c r="L67" i="12"/>
  <c r="G69" i="12"/>
  <c r="G68" i="12" s="1"/>
  <c r="J69" i="12"/>
  <c r="J68" i="12" s="1"/>
  <c r="L69" i="12"/>
  <c r="L68" i="12" s="1"/>
  <c r="G71" i="12"/>
  <c r="G70" i="12" s="1"/>
  <c r="J71" i="12"/>
  <c r="J70" i="12" s="1"/>
  <c r="L71" i="12"/>
  <c r="L70" i="12" s="1"/>
  <c r="G73" i="12"/>
  <c r="J73" i="12"/>
  <c r="L73" i="12"/>
  <c r="G74" i="12"/>
  <c r="J74" i="12"/>
  <c r="L74" i="12"/>
  <c r="G75" i="12"/>
  <c r="J75" i="12"/>
  <c r="L75" i="12"/>
  <c r="G76" i="12"/>
  <c r="J76" i="12"/>
  <c r="L76" i="12"/>
  <c r="G77" i="12"/>
  <c r="J77" i="12"/>
  <c r="L77" i="12"/>
  <c r="G78" i="12"/>
  <c r="J78" i="12"/>
  <c r="L78" i="12"/>
  <c r="G79" i="12"/>
  <c r="J79" i="12"/>
  <c r="L79" i="12"/>
  <c r="L80" i="12"/>
  <c r="G81" i="12"/>
  <c r="G80" i="12" s="1"/>
  <c r="J81" i="12"/>
  <c r="J80" i="12" s="1"/>
  <c r="L81" i="12"/>
  <c r="G83" i="12"/>
  <c r="J83" i="12"/>
  <c r="L83" i="12"/>
  <c r="L82" i="12" s="1"/>
  <c r="G84" i="12"/>
  <c r="G82" i="12" s="1"/>
  <c r="J84" i="12"/>
  <c r="L84" i="12"/>
  <c r="G85" i="12"/>
  <c r="J85" i="12"/>
  <c r="J82" i="12" s="1"/>
  <c r="L85" i="12"/>
  <c r="G87" i="12"/>
  <c r="G86" i="12" s="1"/>
  <c r="J87" i="12"/>
  <c r="L87" i="12"/>
  <c r="G88" i="12"/>
  <c r="J88" i="12"/>
  <c r="J86" i="12" s="1"/>
  <c r="L88" i="12"/>
  <c r="G91" i="12"/>
  <c r="J91" i="12"/>
  <c r="L91" i="12"/>
  <c r="G93" i="12"/>
  <c r="G92" i="12" s="1"/>
  <c r="J93" i="12"/>
  <c r="J92" i="12" s="1"/>
  <c r="L93" i="12"/>
  <c r="G96" i="12"/>
  <c r="J96" i="12"/>
  <c r="L96" i="12"/>
  <c r="G99" i="12"/>
  <c r="J99" i="12"/>
  <c r="L99" i="12"/>
  <c r="G100" i="12"/>
  <c r="G101" i="12"/>
  <c r="J101" i="12"/>
  <c r="J100" i="12" s="1"/>
  <c r="L101" i="12"/>
  <c r="L100" i="12" s="1"/>
  <c r="G106" i="12"/>
  <c r="G105" i="12" s="1"/>
  <c r="J106" i="12"/>
  <c r="J105" i="12" s="1"/>
  <c r="L106" i="12"/>
  <c r="L105" i="12" s="1"/>
  <c r="G108" i="12"/>
  <c r="J108" i="12"/>
  <c r="L108" i="12"/>
  <c r="G109" i="12"/>
  <c r="J109" i="12"/>
  <c r="L109" i="12"/>
  <c r="G110" i="12"/>
  <c r="J110" i="12"/>
  <c r="L110" i="12"/>
  <c r="G111" i="12"/>
  <c r="J111" i="12"/>
  <c r="L111" i="12"/>
  <c r="G112" i="12"/>
  <c r="J112" i="12"/>
  <c r="L112" i="12"/>
  <c r="G113" i="12"/>
  <c r="J113" i="12"/>
  <c r="L113" i="12"/>
  <c r="U115" i="12"/>
  <c r="I20" i="1"/>
  <c r="I19" i="1"/>
  <c r="J28" i="1"/>
  <c r="J26" i="1"/>
  <c r="G38" i="1"/>
  <c r="F38" i="1"/>
  <c r="J23" i="1"/>
  <c r="J24" i="1"/>
  <c r="J25" i="1"/>
  <c r="J27" i="1"/>
  <c r="E24" i="1"/>
  <c r="E26" i="1"/>
  <c r="G8" i="29" l="1"/>
  <c r="V115" i="27"/>
  <c r="G56" i="1" s="1"/>
  <c r="G12" i="26"/>
  <c r="G67" i="25"/>
  <c r="G86" i="25"/>
  <c r="G81" i="25"/>
  <c r="G30" i="25"/>
  <c r="G20" i="24"/>
  <c r="G65" i="24"/>
  <c r="G10" i="24"/>
  <c r="G77" i="24"/>
  <c r="G69" i="24"/>
  <c r="G82" i="22"/>
  <c r="G82" i="21"/>
  <c r="G22" i="20"/>
  <c r="G81" i="20"/>
  <c r="G13" i="19"/>
  <c r="G33" i="19"/>
  <c r="G37" i="18"/>
  <c r="G8" i="18"/>
  <c r="G93" i="17"/>
  <c r="G85" i="17"/>
  <c r="G30" i="17"/>
  <c r="G81" i="16"/>
  <c r="G71" i="16"/>
  <c r="G38" i="15"/>
  <c r="G47" i="15"/>
  <c r="G78" i="14"/>
  <c r="G47" i="13"/>
  <c r="V11" i="30"/>
  <c r="G59" i="1" s="1"/>
  <c r="H59" i="1" s="1"/>
  <c r="I59" i="1" s="1"/>
  <c r="H56" i="1"/>
  <c r="I56" i="1" s="1"/>
  <c r="L34" i="12"/>
  <c r="J24" i="13"/>
  <c r="J104" i="14"/>
  <c r="J67" i="14"/>
  <c r="J37" i="20"/>
  <c r="J66" i="22"/>
  <c r="F40" i="1"/>
  <c r="F41" i="1"/>
  <c r="F39" i="1"/>
  <c r="L72" i="12"/>
  <c r="G104" i="14"/>
  <c r="G67" i="14"/>
  <c r="G30" i="14"/>
  <c r="V80" i="15"/>
  <c r="G44" i="1" s="1"/>
  <c r="H44" i="1" s="1"/>
  <c r="I44" i="1" s="1"/>
  <c r="G108" i="16"/>
  <c r="G67" i="17"/>
  <c r="J45" i="18"/>
  <c r="G42" i="18"/>
  <c r="L37" i="18"/>
  <c r="L23" i="18"/>
  <c r="G111" i="19"/>
  <c r="L71" i="19"/>
  <c r="L104" i="20"/>
  <c r="V112" i="20"/>
  <c r="G49" i="1" s="1"/>
  <c r="H49" i="1" s="1"/>
  <c r="I49" i="1" s="1"/>
  <c r="G107" i="21"/>
  <c r="J12" i="21"/>
  <c r="G77" i="22"/>
  <c r="G66" i="22"/>
  <c r="G38" i="22"/>
  <c r="J69" i="24"/>
  <c r="L35" i="24"/>
  <c r="G66" i="26"/>
  <c r="L51" i="15"/>
  <c r="J108" i="16"/>
  <c r="J34" i="16"/>
  <c r="J67" i="17"/>
  <c r="L37" i="27"/>
  <c r="G24" i="13"/>
  <c r="G12" i="14"/>
  <c r="J72" i="15"/>
  <c r="L72" i="15"/>
  <c r="G24" i="15"/>
  <c r="V116" i="16"/>
  <c r="G45" i="1" s="1"/>
  <c r="H45" i="1" s="1"/>
  <c r="I45" i="1" s="1"/>
  <c r="L38" i="14"/>
  <c r="L108" i="16"/>
  <c r="L81" i="16"/>
  <c r="L108" i="17"/>
  <c r="J66" i="20"/>
  <c r="G38" i="21"/>
  <c r="J30" i="21"/>
  <c r="G106" i="25"/>
  <c r="L66" i="26"/>
  <c r="G22" i="26"/>
  <c r="V110" i="26"/>
  <c r="G55" i="1" s="1"/>
  <c r="H55" i="1" s="1"/>
  <c r="I55" i="1" s="1"/>
  <c r="I75" i="1"/>
  <c r="L51" i="13"/>
  <c r="J24" i="15"/>
  <c r="L66" i="22"/>
  <c r="J107" i="12"/>
  <c r="L107" i="12"/>
  <c r="J72" i="12"/>
  <c r="J34" i="12"/>
  <c r="J21" i="12"/>
  <c r="L70" i="13"/>
  <c r="G107" i="12"/>
  <c r="L86" i="12"/>
  <c r="G72" i="12"/>
  <c r="G21" i="12"/>
  <c r="J70" i="13"/>
  <c r="L47" i="13"/>
  <c r="J89" i="14"/>
  <c r="L83" i="14"/>
  <c r="J38" i="14"/>
  <c r="J22" i="14"/>
  <c r="J108" i="17"/>
  <c r="L66" i="20"/>
  <c r="L92" i="12"/>
  <c r="L62" i="12"/>
  <c r="V115" i="12"/>
  <c r="L27" i="12"/>
  <c r="J13" i="12"/>
  <c r="G13" i="12"/>
  <c r="G70" i="13"/>
  <c r="G38" i="13"/>
  <c r="L24" i="13"/>
  <c r="L8" i="13"/>
  <c r="L104" i="14"/>
  <c r="G89" i="14"/>
  <c r="J83" i="14"/>
  <c r="J78" i="14"/>
  <c r="L67" i="14"/>
  <c r="G38" i="14"/>
  <c r="G22" i="14"/>
  <c r="I90" i="1"/>
  <c r="L24" i="15"/>
  <c r="G8" i="15"/>
  <c r="L85" i="16"/>
  <c r="L13" i="16"/>
  <c r="J93" i="17"/>
  <c r="J38" i="17"/>
  <c r="L38" i="17"/>
  <c r="L12" i="17"/>
  <c r="J8" i="18"/>
  <c r="J41" i="19"/>
  <c r="L41" i="19"/>
  <c r="J8" i="19"/>
  <c r="G89" i="20"/>
  <c r="G30" i="20"/>
  <c r="L67" i="23"/>
  <c r="V113" i="23"/>
  <c r="G52" i="1" s="1"/>
  <c r="H52" i="1" s="1"/>
  <c r="I52" i="1" s="1"/>
  <c r="J67" i="25"/>
  <c r="L67" i="25"/>
  <c r="J22" i="25"/>
  <c r="G136" i="28"/>
  <c r="V288" i="28"/>
  <c r="G57" i="1" s="1"/>
  <c r="H57" i="1" s="1"/>
  <c r="I57" i="1" s="1"/>
  <c r="L71" i="16"/>
  <c r="G21" i="16"/>
  <c r="J13" i="16"/>
  <c r="G108" i="17"/>
  <c r="L85" i="17"/>
  <c r="J78" i="17"/>
  <c r="V116" i="17"/>
  <c r="G46" i="1" s="1"/>
  <c r="H46" i="1" s="1"/>
  <c r="I46" i="1" s="1"/>
  <c r="L30" i="17"/>
  <c r="L64" i="18"/>
  <c r="J64" i="18"/>
  <c r="G45" i="18"/>
  <c r="J23" i="18"/>
  <c r="J15" i="18"/>
  <c r="J97" i="19"/>
  <c r="J71" i="19"/>
  <c r="L89" i="20"/>
  <c r="G66" i="20"/>
  <c r="L107" i="21"/>
  <c r="G93" i="21"/>
  <c r="L87" i="21"/>
  <c r="J87" i="21"/>
  <c r="G30" i="21"/>
  <c r="G12" i="21"/>
  <c r="L88" i="22"/>
  <c r="J88" i="22"/>
  <c r="G22" i="22"/>
  <c r="J78" i="23"/>
  <c r="G23" i="23"/>
  <c r="J13" i="23"/>
  <c r="J35" i="24"/>
  <c r="G102" i="26"/>
  <c r="J73" i="27"/>
  <c r="L73" i="27"/>
  <c r="J81" i="16"/>
  <c r="J71" i="16"/>
  <c r="L34" i="16"/>
  <c r="L21" i="16"/>
  <c r="G13" i="16"/>
  <c r="G116" i="16" s="1"/>
  <c r="L93" i="17"/>
  <c r="L78" i="17"/>
  <c r="G78" i="17"/>
  <c r="L67" i="17"/>
  <c r="L45" i="18"/>
  <c r="J37" i="18"/>
  <c r="G23" i="18"/>
  <c r="G15" i="18"/>
  <c r="G72" i="18" s="1"/>
  <c r="L8" i="18"/>
  <c r="J111" i="19"/>
  <c r="G97" i="19"/>
  <c r="L13" i="19"/>
  <c r="L37" i="20"/>
  <c r="J107" i="21"/>
  <c r="G87" i="21"/>
  <c r="L82" i="21"/>
  <c r="J82" i="21"/>
  <c r="J68" i="21"/>
  <c r="L68" i="21"/>
  <c r="L38" i="21"/>
  <c r="J38" i="21"/>
  <c r="J22" i="21"/>
  <c r="L102" i="22"/>
  <c r="J102" i="22"/>
  <c r="G88" i="22"/>
  <c r="L82" i="22"/>
  <c r="J82" i="22"/>
  <c r="L38" i="22"/>
  <c r="J38" i="22"/>
  <c r="L105" i="23"/>
  <c r="J28" i="24"/>
  <c r="J106" i="25"/>
  <c r="L38" i="25"/>
  <c r="J38" i="25"/>
  <c r="L102" i="26"/>
  <c r="J38" i="26"/>
  <c r="L38" i="26"/>
  <c r="J107" i="27"/>
  <c r="J83" i="27"/>
  <c r="J86" i="29"/>
  <c r="J30" i="22"/>
  <c r="J12" i="22"/>
  <c r="J105" i="23"/>
  <c r="L78" i="23"/>
  <c r="G78" i="23"/>
  <c r="J67" i="23"/>
  <c r="G13" i="23"/>
  <c r="J8" i="23"/>
  <c r="J91" i="24"/>
  <c r="L91" i="24"/>
  <c r="L65" i="24"/>
  <c r="L60" i="24"/>
  <c r="V99" i="24"/>
  <c r="G53" i="1" s="1"/>
  <c r="H53" i="1" s="1"/>
  <c r="I53" i="1" s="1"/>
  <c r="L20" i="24"/>
  <c r="J92" i="25"/>
  <c r="L86" i="25"/>
  <c r="G38" i="25"/>
  <c r="G22" i="25"/>
  <c r="J88" i="26"/>
  <c r="J77" i="26"/>
  <c r="L12" i="26"/>
  <c r="L107" i="27"/>
  <c r="L87" i="27"/>
  <c r="J64" i="27"/>
  <c r="J37" i="27"/>
  <c r="J22" i="27"/>
  <c r="L12" i="27"/>
  <c r="J280" i="28"/>
  <c r="J152" i="28"/>
  <c r="L136" i="28"/>
  <c r="L86" i="29"/>
  <c r="G86" i="29"/>
  <c r="J50" i="29"/>
  <c r="L25" i="29"/>
  <c r="J8" i="31"/>
  <c r="L8" i="31"/>
  <c r="G8" i="32"/>
  <c r="L8" i="32"/>
  <c r="G30" i="22"/>
  <c r="L91" i="23"/>
  <c r="G67" i="23"/>
  <c r="J39" i="23"/>
  <c r="L39" i="23"/>
  <c r="J31" i="23"/>
  <c r="G8" i="23"/>
  <c r="I69" i="1" s="1"/>
  <c r="L69" i="24"/>
  <c r="J60" i="24"/>
  <c r="L28" i="24"/>
  <c r="L106" i="25"/>
  <c r="G92" i="25"/>
  <c r="J86" i="25"/>
  <c r="J81" i="25"/>
  <c r="J30" i="25"/>
  <c r="J12" i="25"/>
  <c r="J102" i="26"/>
  <c r="G88" i="26"/>
  <c r="J82" i="26"/>
  <c r="G77" i="26"/>
  <c r="J66" i="26"/>
  <c r="L22" i="26"/>
  <c r="J93" i="27"/>
  <c r="L83" i="27"/>
  <c r="G64" i="27"/>
  <c r="G37" i="27"/>
  <c r="J12" i="27"/>
  <c r="G280" i="28"/>
  <c r="J271" i="28"/>
  <c r="L271" i="28"/>
  <c r="J10" i="28"/>
  <c r="L10" i="28"/>
  <c r="L50" i="29"/>
  <c r="G50" i="29"/>
  <c r="J25" i="29"/>
  <c r="L8" i="29"/>
  <c r="G8" i="31"/>
  <c r="G48" i="31" s="1"/>
  <c r="L30" i="27"/>
  <c r="G12" i="27"/>
  <c r="L280" i="28"/>
  <c r="J136" i="28"/>
  <c r="G25" i="29"/>
  <c r="G94" i="29" s="1"/>
  <c r="J8" i="29"/>
  <c r="V48" i="31"/>
  <c r="G60" i="1" s="1"/>
  <c r="H60" i="1" s="1"/>
  <c r="I60" i="1" s="1"/>
  <c r="V94" i="29"/>
  <c r="G58" i="1" s="1"/>
  <c r="H58" i="1" s="1"/>
  <c r="I58" i="1" s="1"/>
  <c r="G271" i="28"/>
  <c r="I87" i="1" s="1"/>
  <c r="G10" i="28"/>
  <c r="G288" i="28" s="1"/>
  <c r="G107" i="27"/>
  <c r="G93" i="27"/>
  <c r="G87" i="27"/>
  <c r="G83" i="27"/>
  <c r="G33" i="27"/>
  <c r="G62" i="27"/>
  <c r="G30" i="27"/>
  <c r="G22" i="27"/>
  <c r="G73" i="27"/>
  <c r="G75" i="26"/>
  <c r="G38" i="26"/>
  <c r="V114" i="25"/>
  <c r="G54" i="1" s="1"/>
  <c r="H54" i="1" s="1"/>
  <c r="I54" i="1" s="1"/>
  <c r="G60" i="24"/>
  <c r="G56" i="24"/>
  <c r="G35" i="24"/>
  <c r="G31" i="24"/>
  <c r="G91" i="24"/>
  <c r="G105" i="23"/>
  <c r="G99" i="23"/>
  <c r="G91" i="23"/>
  <c r="G83" i="23"/>
  <c r="G39" i="23"/>
  <c r="G12" i="22"/>
  <c r="V110" i="22"/>
  <c r="G51" i="1" s="1"/>
  <c r="H51" i="1" s="1"/>
  <c r="I51" i="1" s="1"/>
  <c r="G68" i="21"/>
  <c r="V115" i="21"/>
  <c r="G50" i="1" s="1"/>
  <c r="H50" i="1" s="1"/>
  <c r="I50" i="1" s="1"/>
  <c r="G64" i="20"/>
  <c r="I80" i="1" s="1"/>
  <c r="G60" i="20"/>
  <c r="G37" i="20"/>
  <c r="G33" i="20"/>
  <c r="G104" i="20"/>
  <c r="V119" i="19"/>
  <c r="G48" i="1" s="1"/>
  <c r="H48" i="1" s="1"/>
  <c r="I48" i="1" s="1"/>
  <c r="G109" i="19"/>
  <c r="I92" i="1" s="1"/>
  <c r="I18" i="1" s="1"/>
  <c r="G71" i="19"/>
  <c r="G67" i="19"/>
  <c r="G84" i="19"/>
  <c r="G41" i="19"/>
  <c r="G64" i="18"/>
  <c r="G58" i="18"/>
  <c r="G35" i="18"/>
  <c r="V72" i="18"/>
  <c r="G47" i="1" s="1"/>
  <c r="H47" i="1" s="1"/>
  <c r="I47" i="1" s="1"/>
  <c r="G76" i="17"/>
  <c r="G38" i="17"/>
  <c r="G61" i="16"/>
  <c r="G34" i="16"/>
  <c r="G30" i="16"/>
  <c r="G36" i="15"/>
  <c r="G17" i="15"/>
  <c r="G51" i="15"/>
  <c r="I88" i="1" s="1"/>
  <c r="V112" i="14"/>
  <c r="G43" i="1" s="1"/>
  <c r="H43" i="1" s="1"/>
  <c r="I43" i="1" s="1"/>
  <c r="G36" i="13"/>
  <c r="G17" i="13"/>
  <c r="G62" i="12"/>
  <c r="G34" i="12"/>
  <c r="G30" i="12"/>
  <c r="I74" i="1" s="1"/>
  <c r="I82" i="1" l="1"/>
  <c r="G115" i="27"/>
  <c r="G110" i="26"/>
  <c r="G114" i="25"/>
  <c r="I79" i="1"/>
  <c r="G99" i="24"/>
  <c r="I91" i="1"/>
  <c r="G110" i="22"/>
  <c r="G115" i="21"/>
  <c r="I86" i="1"/>
  <c r="G112" i="20"/>
  <c r="I77" i="1"/>
  <c r="G119" i="19"/>
  <c r="I89" i="1"/>
  <c r="G116" i="17"/>
  <c r="I84" i="1"/>
  <c r="I83" i="1"/>
  <c r="I85" i="1"/>
  <c r="I81" i="1"/>
  <c r="G78" i="13"/>
  <c r="G41" i="1"/>
  <c r="G39" i="1"/>
  <c r="G62" i="1" s="1"/>
  <c r="G25" i="1" s="1"/>
  <c r="A25" i="1" s="1"/>
  <c r="G40" i="1"/>
  <c r="H40" i="1" s="1"/>
  <c r="I40" i="1" s="1"/>
  <c r="I76" i="1"/>
  <c r="I70" i="1"/>
  <c r="H41" i="1"/>
  <c r="I41" i="1" s="1"/>
  <c r="I72" i="1"/>
  <c r="F62" i="1"/>
  <c r="I78" i="1"/>
  <c r="G80" i="15"/>
  <c r="I93" i="1"/>
  <c r="G115" i="12"/>
  <c r="G113" i="23"/>
  <c r="I73" i="1"/>
  <c r="G13" i="32"/>
  <c r="I71" i="1"/>
  <c r="G112" i="14"/>
  <c r="I16" i="1" l="1"/>
  <c r="I17" i="1"/>
  <c r="I94" i="1"/>
  <c r="J73" i="1" s="1"/>
  <c r="H39" i="1"/>
  <c r="H62" i="1" s="1"/>
  <c r="G23" i="1"/>
  <c r="A23" i="1" s="1"/>
  <c r="G28" i="1"/>
  <c r="G26" i="1"/>
  <c r="A26" i="1"/>
  <c r="I21" i="1" l="1"/>
  <c r="J90" i="1"/>
  <c r="J76" i="1"/>
  <c r="J70" i="1"/>
  <c r="J75" i="1"/>
  <c r="J92" i="1"/>
  <c r="J77" i="1"/>
  <c r="J79" i="1"/>
  <c r="J69" i="1"/>
  <c r="J72" i="1"/>
  <c r="J71" i="1"/>
  <c r="J91" i="1"/>
  <c r="J78" i="1"/>
  <c r="J88" i="1"/>
  <c r="J86" i="1"/>
  <c r="J84" i="1"/>
  <c r="J89" i="1"/>
  <c r="J93" i="1"/>
  <c r="J81" i="1"/>
  <c r="J80" i="1"/>
  <c r="J83" i="1"/>
  <c r="J87" i="1"/>
  <c r="J74" i="1"/>
  <c r="J82" i="1"/>
  <c r="J85" i="1"/>
  <c r="I39" i="1"/>
  <c r="I62" i="1" s="1"/>
  <c r="G24" i="1"/>
  <c r="A27" i="1" s="1"/>
  <c r="A24" i="1"/>
  <c r="J94" i="1" l="1"/>
  <c r="J57" i="1"/>
  <c r="J61" i="1"/>
  <c r="J59" i="1"/>
  <c r="J39" i="1"/>
  <c r="J62" i="1" s="1"/>
  <c r="J41" i="1"/>
  <c r="J48" i="1"/>
  <c r="J58" i="1"/>
  <c r="J60" i="1"/>
  <c r="J42" i="1"/>
  <c r="J55" i="1"/>
  <c r="J46" i="1"/>
  <c r="J40" i="1"/>
  <c r="J51" i="1"/>
  <c r="J53" i="1"/>
  <c r="J50" i="1"/>
  <c r="J54" i="1"/>
  <c r="J45" i="1"/>
  <c r="J49" i="1"/>
  <c r="J52" i="1"/>
  <c r="J56" i="1"/>
  <c r="J44" i="1"/>
  <c r="J43" i="1"/>
  <c r="J47" i="1"/>
  <c r="A29" i="1"/>
  <c r="G29" i="1"/>
  <c r="G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84BA5C2F-0A08-46A7-BB1B-FF72B0F6C28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17CF26CB-834A-4FC9-BB30-C478FF675B6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EED1FE6B-C368-4A51-B6E6-427663BBC65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9415C774-DA72-4D9D-AF11-1F01FF8E174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33848154-AE8A-418D-B653-39D4021210A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485980BD-EAB5-4DF8-B585-F4937C32ECC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6C20F12E-45DF-407D-8B22-1A231B13633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C69BB253-5111-4878-8C1B-71EC7FBA6B5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5BD67F4D-6BF3-4139-BCD9-A8F5C2CBA03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471851E4-9C65-4EC6-9D31-F618B67F6D2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7500B736-B7CD-437D-A14D-CFC96E58979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A2CD748D-BF14-4A28-8E61-A42D3A8C01C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8B872182-0821-4A7A-80A8-22A4AD6289F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D8A1FE04-7A7E-4F9B-98A5-08A4A5434F8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5F920A06-1AEB-4AC9-9ECE-CE75DE095A3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DBD90123-9797-456B-8566-CBF5D65BD5C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A988D292-30FC-4D2B-947F-D596B12259B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2650FDF3-E0A9-4801-8245-7D20C766189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86EE75E0-ADAA-48C5-BD95-0DC7F0DE72F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E97C9DFC-1C68-4928-9BCC-250A395B549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5421130D-E94A-4996-947D-AA421C0D058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A7031306-D14F-456A-9AC8-CA55FAF2513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8CB21BD4-158C-456E-A463-A33BB9EC5AA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08BE522E-E28F-4C73-B024-26FD43405F9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7E0D448A-9FBC-4FC0-AE21-955C90C42FE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7CE260EB-B663-481E-BA0D-7BDD0A91FAA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74DB44DE-687C-4436-B0EF-B1B10FD73DA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C2C91DC1-33F1-4F38-90A5-1AEDA1EA317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EA33218C-87BE-45E1-B069-F5EAD81ED7E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319ED3F9-6738-43F6-B4EB-067182D682C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BDB8061D-91B9-45DD-8E74-B288CC343A2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D90B6B67-5987-4E5A-90ED-3A415B42F14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89F32FBC-DA2C-45DB-BF7C-872B07C745E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BF3052AE-7A0B-4299-BADA-CA2F40DAFDF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CDF6E649-F0AE-43EF-9A93-54F1EF3FDF69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CA4679D1-CB68-4C7C-BAFF-99AB9C425FB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BC9991B4-31E7-47DD-B815-7834A09E9AE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3A2654D2-620D-49DA-BDBC-78B13C0CC18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1BD791F0-CD8B-4DE2-94BF-264C4422BAF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A567399B-A015-4995-81F9-5F2DB586907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M6" authorId="0" shapeId="0" xr:uid="{76B38666-E6D3-4372-A189-A68CD266652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N6" authorId="0" shapeId="0" xr:uid="{A1666BA0-4D52-423E-ADFD-38AD48AAB0F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<sst xmlns="http://schemas.openxmlformats.org/spreadsheetml/2006/main" count="9935" uniqueCount="964">
  <si>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</si>
  <si>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</si>
  <si>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</si>
  <si>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</si>
  <si>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</si>
  <si>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</si>
  <si>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</si>
  <si>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</si>
  <si>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</si>
  <si>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</si>
  <si>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</si>
  <si>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</si>
  <si>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</si>
  <si>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</si>
  <si>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</si>
  <si>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</si>
  <si>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</si>
  <si>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</si>
  <si>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</si>
  <si>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</si>
  <si>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</si>
  <si>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</si>
  <si>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</si>
  <si>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</si>
  <si>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</si>
  <si>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</si>
  <si>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</si>
  <si>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</si>
  <si>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</si>
  <si>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</si>
  <si>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</si>
  <si>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</si>
  <si>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</si>
  <si>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</si>
  <si>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</si>
  <si>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</si>
  <si>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</si>
  <si>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</si>
  <si>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</si>
  <si>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IČO:</t>
  </si>
  <si>
    <t>Jaromír Obšil, autorizovaný technik</t>
  </si>
  <si>
    <t>071 -002</t>
  </si>
  <si>
    <t>Stavba</t>
  </si>
  <si>
    <t>71000011</t>
  </si>
  <si>
    <t>Gymnázium Pacov</t>
  </si>
  <si>
    <t>01</t>
  </si>
  <si>
    <t>m.č. 109 - suterén sprcha muži</t>
  </si>
  <si>
    <t>02</t>
  </si>
  <si>
    <t>m.č. 110 - suterén šatna muži</t>
  </si>
  <si>
    <t>03</t>
  </si>
  <si>
    <t>m.č. 144,145,146,147 - suterén WC muži</t>
  </si>
  <si>
    <t>04</t>
  </si>
  <si>
    <t>m.č. 107 - suterén šatna ženy</t>
  </si>
  <si>
    <t>05</t>
  </si>
  <si>
    <t>m.č. 108 - suterén sprcha ženy</t>
  </si>
  <si>
    <t>06</t>
  </si>
  <si>
    <t>m.č. 148,149,150,151 - suterén WC ženy</t>
  </si>
  <si>
    <t>07</t>
  </si>
  <si>
    <t>m.č. 1564 - suterén chodba</t>
  </si>
  <si>
    <t>08</t>
  </si>
  <si>
    <t>m.č. 112, 111, 152, 153 - WC učitelé, úklidová komora</t>
  </si>
  <si>
    <t>09</t>
  </si>
  <si>
    <t xml:space="preserve">m.č. 133 - úklidová komora </t>
  </si>
  <si>
    <t>10</t>
  </si>
  <si>
    <t>m.č. 122, 136, 137, 138 - WC muži</t>
  </si>
  <si>
    <t>11</t>
  </si>
  <si>
    <t>m.č. 124, 139, 140, 141, 142, 143,  - WC ženy</t>
  </si>
  <si>
    <t>12</t>
  </si>
  <si>
    <t>m.č. 227, 240, 241 - WC učitelé</t>
  </si>
  <si>
    <t>13</t>
  </si>
  <si>
    <t>m.č. 234 - úklidová komora</t>
  </si>
  <si>
    <t>14</t>
  </si>
  <si>
    <t>m.č. 231, 232, 233, 238, 239 - WC chlapci</t>
  </si>
  <si>
    <t>15</t>
  </si>
  <si>
    <t>m.č. 228, 229, 230, 236, 237  - WC dívky</t>
  </si>
  <si>
    <t>16</t>
  </si>
  <si>
    <t>m.č. 221, 222 - WC, sprcha učitelé TV</t>
  </si>
  <si>
    <t>17</t>
  </si>
  <si>
    <t>Oprava povrchů</t>
  </si>
  <si>
    <t>18</t>
  </si>
  <si>
    <t>Výměna dveří</t>
  </si>
  <si>
    <t>19</t>
  </si>
  <si>
    <t>skříňky</t>
  </si>
  <si>
    <t>20</t>
  </si>
  <si>
    <t>Úprava vytápění</t>
  </si>
  <si>
    <t>21</t>
  </si>
  <si>
    <t>plošiny pro ZTP</t>
  </si>
  <si>
    <t>Celkem za stavbu</t>
  </si>
  <si>
    <t>CZK</t>
  </si>
  <si>
    <t>Rekapitulace dílů</t>
  </si>
  <si>
    <t>Typ dílu</t>
  </si>
  <si>
    <t>3</t>
  </si>
  <si>
    <t>Svislé a kompletní konstrukce</t>
  </si>
  <si>
    <t>61</t>
  </si>
  <si>
    <t>Úpravy povrchů vnitřní</t>
  </si>
  <si>
    <t>63</t>
  </si>
  <si>
    <t>Podlahy a podlahové konstrukce</t>
  </si>
  <si>
    <t>64</t>
  </si>
  <si>
    <t>Výplně otvorů</t>
  </si>
  <si>
    <t>9</t>
  </si>
  <si>
    <t>Ostatní konstrukce a práce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</si>
  <si>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</si>
  <si>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</si>
  <si>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</si>
  <si>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</si>
  <si>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</si>
  <si>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</si>
  <si>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99</t>
  </si>
  <si>
    <t>Staveništní přesun hmot</t>
  </si>
  <si>
    <t>711</t>
  </si>
  <si>
    <t>Izolace proti vodě</t>
  </si>
  <si>
    <t>721</t>
  </si>
  <si>
    <t>Vnitřní kanalizace</t>
  </si>
  <si>
    <t>722</t>
  </si>
  <si>
    <t>Vnitřní vodovod</t>
  </si>
  <si>
    <t>725</t>
  </si>
  <si>
    <t>Zařizovací předměty</t>
  </si>
  <si>
    <t>730</t>
  </si>
  <si>
    <t>Ústřední vytápění</t>
  </si>
  <si>
    <t>760</t>
  </si>
  <si>
    <t>Sádrokartonové konstrukce</t>
  </si>
  <si>
    <t>766</t>
  </si>
  <si>
    <t>Konstrukce truhlářské</t>
  </si>
  <si>
    <t>767</t>
  </si>
  <si>
    <t>Konstrukce zámečnické</t>
  </si>
  <si>
    <t>771</t>
  </si>
  <si>
    <t>Podlahy z dlaždic a obklady</t>
  </si>
  <si>
    <t>776</t>
  </si>
  <si>
    <t>Podlahy a stěny povlakové</t>
  </si>
  <si>
    <t>Podlahy povlakové</t>
  </si>
  <si>
    <t>781</t>
  </si>
  <si>
    <t>Obklady keramické</t>
  </si>
  <si>
    <t>783</t>
  </si>
  <si>
    <t>Nátěry</t>
  </si>
  <si>
    <t>784</t>
  </si>
  <si>
    <t>Malby</t>
  </si>
  <si>
    <t>M21</t>
  </si>
  <si>
    <t>Elektromontáže</t>
  </si>
  <si>
    <t>D96</t>
  </si>
  <si>
    <t>Přesuny suti a vybouraných hmot</t>
  </si>
  <si>
    <t>PSU</t>
  </si>
  <si>
    <t>VN</t>
  </si>
  <si>
    <t>ON</t>
  </si>
  <si>
    <t>#TypZaznamu#</t>
  </si>
  <si>
    <t>STA</t>
  </si>
  <si>
    <t>STR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</si>
  <si>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</si>
  <si>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</si>
  <si>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</si>
  <si>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</si>
  <si>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</si>
  <si>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</si>
  <si>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</si>
  <si>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</si>
  <si>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DPH</t>
  </si>
  <si>
    <t>Hmotnost / MJ</t>
  </si>
  <si>
    <t>Hmotnost celk.(t)</t>
  </si>
  <si>
    <t>Dem. hmotnost / MJ</t>
  </si>
  <si>
    <t>Dem. hmotnost celk.(t)</t>
  </si>
  <si>
    <t>Cen. soustava / platnost</t>
  </si>
  <si>
    <t>Cenová úroveň</t>
  </si>
  <si>
    <t>Typ položky</t>
  </si>
  <si>
    <t>Díl:</t>
  </si>
  <si>
    <t>DIL</t>
  </si>
  <si>
    <t>342255024R00</t>
  </si>
  <si>
    <t>Příčky z cihel a tvárnic nepálených příčky z příčkovek pórobetonových tloušťky 100 mm</t>
  </si>
  <si>
    <t>m2</t>
  </si>
  <si>
    <t>RTS 25/ II</t>
  </si>
  <si>
    <t>Práce</t>
  </si>
  <si>
    <t>POL1_1</t>
  </si>
  <si>
    <t xml:space="preserve">0,9*2*4 : </t>
  </si>
  <si>
    <t>VV</t>
  </si>
  <si>
    <t xml:space="preserve">1*4*0,2 : </t>
  </si>
  <si>
    <t>8</t>
  </si>
  <si>
    <t>611421231R00</t>
  </si>
  <si>
    <t>Oprava vnitřních vápenných omítek stropů železobetonových rovných tvárnicových a kleneb v množství opravované plochy v množství opravované plochy přes 5 do 10 %, štukových</t>
  </si>
  <si>
    <t>612421231R00</t>
  </si>
  <si>
    <t>Oprava vnitřních vápenných omítek stěn v množství opravované plochy přes 5 do 10 %,  štukových</t>
  </si>
  <si>
    <t xml:space="preserve">(4,36+3,38+2,7+3)*0,3 : </t>
  </si>
  <si>
    <t>4,032</t>
  </si>
  <si>
    <t>612421626R00</t>
  </si>
  <si>
    <t>Omítky vnitřní stěn vápenné nebo vápenocementové v podlaží i ve schodišti hladké</t>
  </si>
  <si>
    <t xml:space="preserve">(4,36+3,38+2,7+3)*2,2+(0,9*8)*2 : </t>
  </si>
  <si>
    <t>43,968</t>
  </si>
  <si>
    <t>631315611R00</t>
  </si>
  <si>
    <t>Mazanina z betonu prostého tl. přes 120 do 240 mm třídy C 16/20 ,</t>
  </si>
  <si>
    <t>m3</t>
  </si>
  <si>
    <t>631319175R00</t>
  </si>
  <si>
    <t>Příplatek za stržení povrchu tloušťka mazaniny od 120 mm do 240 mm</t>
  </si>
  <si>
    <t>631361921R00</t>
  </si>
  <si>
    <t>Výztuž mazanin z betonů a z lehkých betonů ze svařovaných sítí</t>
  </si>
  <si>
    <t>t</t>
  </si>
  <si>
    <t xml:space="preserve">10,59*0,0045*1,1 : </t>
  </si>
  <si>
    <t>0,05242</t>
  </si>
  <si>
    <t>642944121R00</t>
  </si>
  <si>
    <t>Osazování ocelových zárubní dodatečně plochy do 2,5 m2</t>
  </si>
  <si>
    <t>kus</t>
  </si>
  <si>
    <t>553310012R</t>
  </si>
  <si>
    <t>Zárubeň ocelová rozměr 800 x 1970 mm L/P</t>
  </si>
  <si>
    <t>Kalkul</t>
  </si>
  <si>
    <t>Specifikace</t>
  </si>
  <si>
    <t>POL3_0</t>
  </si>
  <si>
    <t>941955001R00</t>
  </si>
  <si>
    <t>Lešení lehké pracovní pomocné pomocné, o výšce lešeňové podlahy do 1,2 m</t>
  </si>
  <si>
    <t>952901111R00</t>
  </si>
  <si>
    <t>Vyčištění budov a ostatních objektů budov bytové nebo občanské výstavby - zametení a umytí podlah, dlažeb, obkladů, schodů v místnostech, chodbách a schodištích, vyčištění a umytí oken, dveří s rámy,</t>
  </si>
  <si>
    <t>962031116R00</t>
  </si>
  <si>
    <t>Bourání příček z cihel pálených plných, tloušťky 140 mm</t>
  </si>
  <si>
    <t xml:space="preserve">0,9*2,5*2 : </t>
  </si>
  <si>
    <t>4,5</t>
  </si>
  <si>
    <t>965042241R00</t>
  </si>
  <si>
    <t>Bourání podkladů pod dlažby nebo litých celistvých dlažeb a mazanin  betonových nebo z litého asfaltu, tloušťky přes 100 mm, plochy přes 4 m2</t>
  </si>
  <si>
    <t xml:space="preserve">10,59*0,25 : </t>
  </si>
  <si>
    <t>2,6475</t>
  </si>
  <si>
    <t>965081713R00</t>
  </si>
  <si>
    <t>Bourání podlah z keramických dlaždic, tloušťky do 10 mm, plochy přes 1 m2</t>
  </si>
  <si>
    <t xml:space="preserve">(4,36+2,7)*3/2 : </t>
  </si>
  <si>
    <t>10,59</t>
  </si>
  <si>
    <t>968061125R00</t>
  </si>
  <si>
    <t>Vyvěšení nebo zavěšení dřevěných křídel dveří, plochy do 2 m2</t>
  </si>
  <si>
    <t>968072455R00</t>
  </si>
  <si>
    <t>Vybourání a vyjmutí kovových rámů a rolet rámů, včetně pomocného lešení o výšce podlahy do 1900 mm a pro zatížení do 1,5 kPa  (150 kg/m2) dveřních zárubní, plochy do 2 m2</t>
  </si>
  <si>
    <t>0,8*2,0</t>
  </si>
  <si>
    <t>978059531R00</t>
  </si>
  <si>
    <t>Odsekání a odebrání obkladů stěn z obkládaček vnitřních z jakýchkoliv materiálů, plochy přes 2 m2</t>
  </si>
  <si>
    <t xml:space="preserve">(4,36+3,38+2,7+3+0,9*4)*2-0,8*2 : </t>
  </si>
  <si>
    <t>32,48</t>
  </si>
  <si>
    <t>721210818R00</t>
  </si>
  <si>
    <t>Demontáž vpusti vanové, DN 100</t>
  </si>
  <si>
    <t>722170804R00</t>
  </si>
  <si>
    <t>Demontáž potrubí z trubek z PH tlakových přes D 32 mm do D 63 mm</t>
  </si>
  <si>
    <t>kpl</t>
  </si>
  <si>
    <t>725210821R00</t>
  </si>
  <si>
    <t>Demontáž umyvadel umyvadel bez výtokových armatur</t>
  </si>
  <si>
    <t>soubor</t>
  </si>
  <si>
    <t>725820802R00</t>
  </si>
  <si>
    <t>Demontáž baterií stojánkových do 1otvoru</t>
  </si>
  <si>
    <t>725840850R00</t>
  </si>
  <si>
    <t>Demontáž baterií sprchových diferenciálních G 3/4x1</t>
  </si>
  <si>
    <t>784402801R00</t>
  </si>
  <si>
    <t>Odstranění maleb oškrabáním, v místnostech do 3,8 m</t>
  </si>
  <si>
    <t xml:space="preserve">10,59 : </t>
  </si>
  <si>
    <t>14,622</t>
  </si>
  <si>
    <t>650801113R00</t>
  </si>
  <si>
    <t>demontáž svítidla stropního, přisazeného</t>
  </si>
  <si>
    <t>POL1_</t>
  </si>
  <si>
    <t>999281111R00</t>
  </si>
  <si>
    <t>Přesun hmot pro opravy a údržbu objektů pro opravy a údržbu dosavadních objektů včetně vnějších plášťů výšky do 25 m,</t>
  </si>
  <si>
    <t>Přesun hmot</t>
  </si>
  <si>
    <t>POL7_</t>
  </si>
  <si>
    <t>711212002R00</t>
  </si>
  <si>
    <t>Izolace proti vodě stěrka hydroizolační  proti vlhkosti</t>
  </si>
  <si>
    <t>POL1_7</t>
  </si>
  <si>
    <t xml:space="preserve">(4*1+8*0,9)*2 : </t>
  </si>
  <si>
    <t>32,99</t>
  </si>
  <si>
    <t>998711102R00</t>
  </si>
  <si>
    <t>Přesun hmot pro izolace proti vodě svisle do 12 m</t>
  </si>
  <si>
    <t>721-001</t>
  </si>
  <si>
    <t>Rozvody vnitřní kanalizace</t>
  </si>
  <si>
    <t>Vlastní</t>
  </si>
  <si>
    <t>722-001</t>
  </si>
  <si>
    <t>Rozvody vnitřního vodovodu</t>
  </si>
  <si>
    <t>721223423RT1</t>
  </si>
  <si>
    <t>Vpusť podlahová se zápachovou uzávěrkou průměr 50, 75 110 mm, se svislým odtokem,123x123mm/115x115mm , včetně dodávky materiálu</t>
  </si>
  <si>
    <t>725219201R00</t>
  </si>
  <si>
    <t>Umyvadlo montáž na konzoly</t>
  </si>
  <si>
    <t>64214330R</t>
  </si>
  <si>
    <t>umyvadlo š = 550 mm; hl. 450 mm; diturvit; s otvorem pro baterii;uprostřed; s přepadem; bílá; uchycení šrouby</t>
  </si>
  <si>
    <t>725829301R00</t>
  </si>
  <si>
    <t>Montáž baterií umyvadlových a dřezových umyvadlové a dřezové stojánkové</t>
  </si>
  <si>
    <t>55145000R</t>
  </si>
  <si>
    <t>baterie umyvadlová směšovací; stojánková; ovládání pákové, s otevíráním odpadu; povrch chrom; v. výtoku 53 mm</t>
  </si>
  <si>
    <t>725849200R00</t>
  </si>
  <si>
    <t>Montáž baterie sprchové nastavitelná výška</t>
  </si>
  <si>
    <t>551450090R</t>
  </si>
  <si>
    <t>baterie sprchová nástěnná; rozteč 130 až 170 mm; ovládání pákové; povrch chrom</t>
  </si>
  <si>
    <t>730-001/1</t>
  </si>
  <si>
    <t>Stavební přípomoce UT</t>
  </si>
  <si>
    <t>766664121R00</t>
  </si>
  <si>
    <t>Montáž dveří, oc. zárubeň, kyvné 1kř. š. do 1 m</t>
  </si>
  <si>
    <t>553407002R</t>
  </si>
  <si>
    <t>Dveře s plechovým pláštěm 800 x 1970 mm L/P, plné</t>
  </si>
  <si>
    <t>998766102R00</t>
  </si>
  <si>
    <t>Přesun hmot pro konstrukce truhlářské v objektech výšky do 12 m</t>
  </si>
  <si>
    <t>771575109R00</t>
  </si>
  <si>
    <t>Montáž podlah z dlaždic keramických 300 x 300 mm, režných nebo glazovaných, hladkých, kladených do flexibilního tmele</t>
  </si>
  <si>
    <t>597623141R</t>
  </si>
  <si>
    <t>dlažba keramická š = 298 mm; l = 298 mm; h = 8,0 mm; pro interiér; barva bílá; mat; PEI 4</t>
  </si>
  <si>
    <t xml:space="preserve">10,59*1,05 : </t>
  </si>
  <si>
    <t>11,1195</t>
  </si>
  <si>
    <t>998771102R00</t>
  </si>
  <si>
    <t>Přesun hmot pro podlahy z dlaždic v objektech výšky do 12 m</t>
  </si>
  <si>
    <t>781415014R00</t>
  </si>
  <si>
    <t>Montáž obkladů vnitřních z obkládaček pórovinových  , 200 x 100 mm, lepených do flexibilního tmele</t>
  </si>
  <si>
    <t>597813601R</t>
  </si>
  <si>
    <t>obklad keramický š = 198 mm; l = 198 mm; h = 6,5 mm; pro interiér; barva bílá; lesk</t>
  </si>
  <si>
    <t>RTS 24/ II</t>
  </si>
  <si>
    <t xml:space="preserve">43,968*1,05 : </t>
  </si>
  <si>
    <t>46,1664</t>
  </si>
  <si>
    <t>998781102R00</t>
  </si>
  <si>
    <t>Přesun hmot pro obklady keramické v objektech výšky do 12 m</t>
  </si>
  <si>
    <t>784195412R00/1</t>
  </si>
  <si>
    <t>Malby z malířských směsí otěruvzdorných,  , bělost 92 %, dvojnásobné</t>
  </si>
  <si>
    <t xml:space="preserve">4,032 : </t>
  </si>
  <si>
    <t>210-001</t>
  </si>
  <si>
    <t>Úprava elektroinstalace</t>
  </si>
  <si>
    <t>POL1_9</t>
  </si>
  <si>
    <t>979082111R00</t>
  </si>
  <si>
    <t>Vnitrostaveništní doprava suti a vybouraných hmot do 10 m</t>
  </si>
  <si>
    <t>Přesun suti</t>
  </si>
  <si>
    <t>POL8_</t>
  </si>
  <si>
    <t>979082121R00</t>
  </si>
  <si>
    <t>Vnitrostaveništní doprava suti a vybouraných hmot příplatek k ceně za každých dalších 5 m</t>
  </si>
  <si>
    <t>979086112R00</t>
  </si>
  <si>
    <t>Vodorovná doprava suti a vybouraných hmot nakládání nebo překládání suti a vybouraných hmot na dopravní prostředek při vodorovné dopravě,  ,</t>
  </si>
  <si>
    <t>979081111R00</t>
  </si>
  <si>
    <t>Odvoz suti a vybouraných hmot na skládku do 1 km</t>
  </si>
  <si>
    <t>979081121R00</t>
  </si>
  <si>
    <t>Odvoz suti a vybouraných hmot na skládku příplatek za každý další 1 km</t>
  </si>
  <si>
    <t>979990107R00</t>
  </si>
  <si>
    <t>Poplatek za skládku směs betonu,cihel a dřeva, skupina 17 09 04 z Katalogu odpadů</t>
  </si>
  <si>
    <t>SUM</t>
  </si>
  <si>
    <t>Poznámky uchazeče k zadání</t>
  </si>
  <si>
    <t>POPUZIV</t>
  </si>
  <si>
    <t>END</t>
  </si>
  <si>
    <t xml:space="preserve">(7,8+8,5)*2,55/2 : </t>
  </si>
  <si>
    <t>20,7825</t>
  </si>
  <si>
    <t xml:space="preserve">(7,8+5,8+2,55+2,7)*2,4-0,8*2*2 : </t>
  </si>
  <si>
    <t>42,04</t>
  </si>
  <si>
    <t>632451031R00</t>
  </si>
  <si>
    <t>Vyrovnávací potěr z cementové malty v ploše o průměrné (střední) tloušťce od 10 do 20 mm</t>
  </si>
  <si>
    <t>968001</t>
  </si>
  <si>
    <t>Demontáž stávajícího vybavení</t>
  </si>
  <si>
    <t xml:space="preserve">20,7825 : </t>
  </si>
  <si>
    <t xml:space="preserve">42,04 : </t>
  </si>
  <si>
    <t>62,8225</t>
  </si>
  <si>
    <t>Demontáž svítidla stropního, přisazeného</t>
  </si>
  <si>
    <t>776511810R00</t>
  </si>
  <si>
    <t>Odstranění povlakových podlah z nášlapné plochy lepených, bez podložky, z ploch přes 20 m2</t>
  </si>
  <si>
    <t>416021222R00</t>
  </si>
  <si>
    <t>Podhledy na kovové konstrukci opláštěné deskami sádrokartonovými nosná konstrukce z profilů CD s přímým uchycením 2x deska, tloušťky 12,5 mm, protipožární, s minerální izolací tl. 40 mm</t>
  </si>
  <si>
    <t xml:space="preserve">7,9*0,8 : </t>
  </si>
  <si>
    <t>6,32</t>
  </si>
  <si>
    <t>767099000</t>
  </si>
  <si>
    <t>D+M šatní lavička, sedák, dl. 1000 mm</t>
  </si>
  <si>
    <t>767099001</t>
  </si>
  <si>
    <t>D+M nových kovových šatních skříněk</t>
  </si>
  <si>
    <t>m</t>
  </si>
  <si>
    <t>998767102R00</t>
  </si>
  <si>
    <t>Přesun hmot pro kovové stavební doplňk. konstrukce v objektech výšky do 12 m</t>
  </si>
  <si>
    <t>776421100RT1</t>
  </si>
  <si>
    <t>Lepení soklíků PVC a napojení krytiny na stěnu lepení podlahových soklíků z PVC a vinylu</t>
  </si>
  <si>
    <t xml:space="preserve">2,55+2,7+7,8+8,5-0,8*2 : </t>
  </si>
  <si>
    <t>19,95</t>
  </si>
  <si>
    <t>28342403R</t>
  </si>
  <si>
    <t>lišta soklová; podlahová; materiál PVC; š = 25,0 mm; h = 100,0 mm</t>
  </si>
  <si>
    <t>RTS 23/ I</t>
  </si>
  <si>
    <t xml:space="preserve">19,95*1,05 : </t>
  </si>
  <si>
    <t>20,9475</t>
  </si>
  <si>
    <t>776521200RT1</t>
  </si>
  <si>
    <t>Lepení povlakových podlah z plastů  Lepení povlakových podlah z plastových dílců z PVC nebo vinylu, montáž</t>
  </si>
  <si>
    <t>28410245R</t>
  </si>
  <si>
    <t>podlahovina PVC ve čtvercích; š = 608,0 mm; l = 608 mm; tl. 1,70 mm; homogenní; protiskluzná; oblast bytová, komerční, průmyslová</t>
  </si>
  <si>
    <t>RTS 24/ I</t>
  </si>
  <si>
    <t xml:space="preserve">20,7825*1,05 : </t>
  </si>
  <si>
    <t>21,82163</t>
  </si>
  <si>
    <t>998776102R00</t>
  </si>
  <si>
    <t>Přesun hmot pro podlahy povlakové v objektech výšky do 12 m</t>
  </si>
  <si>
    <t>346244313R00</t>
  </si>
  <si>
    <t>Obezdívka van a WC modulů z pórobetonu tloušťky 100 mm</t>
  </si>
  <si>
    <t xml:space="preserve">0,9*1*2 : </t>
  </si>
  <si>
    <t>1,8</t>
  </si>
  <si>
    <t xml:space="preserve">2,75*1+0,9*1,5*2+1,85*1,15 : </t>
  </si>
  <si>
    <t>7,5775</t>
  </si>
  <si>
    <t xml:space="preserve">(2,75+1+0,9*2+1,5*2+1,85+1,15)*2*0,4 : </t>
  </si>
  <si>
    <t>9,24</t>
  </si>
  <si>
    <t xml:space="preserve">(2,75+1+0,9*2+1,5*2+1,85+1,15)*2*2,2-0,8*2*3-0,6*2*4 : </t>
  </si>
  <si>
    <t>41,22</t>
  </si>
  <si>
    <t xml:space="preserve">7,5775*0,2 : </t>
  </si>
  <si>
    <t>1,5155</t>
  </si>
  <si>
    <t xml:space="preserve">7,5775*0,0045*1,1 : </t>
  </si>
  <si>
    <t>0,03751</t>
  </si>
  <si>
    <t>553310010R</t>
  </si>
  <si>
    <t>Zárubeň ocelová rozměr 600 x 1970 mm L/P</t>
  </si>
  <si>
    <t xml:space="preserve">1,5155 : </t>
  </si>
  <si>
    <t xml:space="preserve">7,5775 : </t>
  </si>
  <si>
    <t xml:space="preserve">2*0,8*2+2*0,6*2 : </t>
  </si>
  <si>
    <t>5,6</t>
  </si>
  <si>
    <t>725110814R00</t>
  </si>
  <si>
    <t>Demontáž klozetů kombinovaných</t>
  </si>
  <si>
    <t xml:space="preserve">9,24 : </t>
  </si>
  <si>
    <t>16,8175</t>
  </si>
  <si>
    <t>725119306R00</t>
  </si>
  <si>
    <t>Klozetové mísy montáž  závěsné</t>
  </si>
  <si>
    <t>64238801R</t>
  </si>
  <si>
    <t>mísa klozetová diturvit závěsná; h = 380 mm; š = 360 mm; hl. 540 mm; splach. hluboké; odpad vodorovný; bílá</t>
  </si>
  <si>
    <t>726212122R00</t>
  </si>
  <si>
    <t>Klozet zavěšené, s nádržkou, pro instalaci s mokrými procesy do masivních zděných konstrukcí, bez soupravy na tlumení hluku, bez ovladacího tlačitka, ovládání zepředu, stavební výška 78 cm, včetně</t>
  </si>
  <si>
    <t>725099009</t>
  </si>
  <si>
    <t>D+M elektrický osoušeč rukou</t>
  </si>
  <si>
    <t>553407000R</t>
  </si>
  <si>
    <t>Dveře s plechovým pláštěm 600 x 1970 mm L/P, plné</t>
  </si>
  <si>
    <t xml:space="preserve">7,5775*1,05 : </t>
  </si>
  <si>
    <t>7,95638</t>
  </si>
  <si>
    <t xml:space="preserve">41,22 : </t>
  </si>
  <si>
    <t xml:space="preserve">41,22*1,05 : </t>
  </si>
  <si>
    <t>43,281</t>
  </si>
  <si>
    <t>783222100R00</t>
  </si>
  <si>
    <t>Nátěry kov.stavebních doplňk.konstrukcí syntetické dvojnásobné,</t>
  </si>
  <si>
    <t xml:space="preserve">0,9*2*3 : </t>
  </si>
  <si>
    <t xml:space="preserve">1*3*0,2 : </t>
  </si>
  <si>
    <t>6</t>
  </si>
  <si>
    <t xml:space="preserve">(4,36+3,38+2,7+3)*2,2+(0,9*6)*2 : </t>
  </si>
  <si>
    <t>40,368</t>
  </si>
  <si>
    <t xml:space="preserve">(3*1+6*0,9)*2 : </t>
  </si>
  <si>
    <t>27,39</t>
  </si>
  <si>
    <t xml:space="preserve">40,368*1,05 : </t>
  </si>
  <si>
    <t>42,3864</t>
  </si>
  <si>
    <t>Zárubeň ocelová 75 rozměr 600 x 1970 mm L/P</t>
  </si>
  <si>
    <t>769999001</t>
  </si>
  <si>
    <t>Výměna kovového poklopu</t>
  </si>
  <si>
    <t xml:space="preserve">7,5775-0,8*0,8 : </t>
  </si>
  <si>
    <t>6,9375</t>
  </si>
  <si>
    <t xml:space="preserve">6,9375*1,05 : </t>
  </si>
  <si>
    <t>7,28438</t>
  </si>
  <si>
    <t xml:space="preserve">1,5*6,8+3,3*1,5 : </t>
  </si>
  <si>
    <t>15,15</t>
  </si>
  <si>
    <t xml:space="preserve">(6,8*2+1,5*2+3,3+1,8)*2,5-0,8*2*5-0,9*2 : </t>
  </si>
  <si>
    <t>44,45</t>
  </si>
  <si>
    <t>553310013R</t>
  </si>
  <si>
    <t>Zárubeň ocelová rozměr 900 x 1970 mm L/P</t>
  </si>
  <si>
    <t xml:space="preserve">15,15 : </t>
  </si>
  <si>
    <t>0,8*2,0+0,9*2,0</t>
  </si>
  <si>
    <t xml:space="preserve">44,45 : </t>
  </si>
  <si>
    <t>59,6</t>
  </si>
  <si>
    <t>553407073R</t>
  </si>
  <si>
    <t>Dveře s plechovým pláštěm 900 x 1970 mm L/P, plné, PO</t>
  </si>
  <si>
    <t>769999002</t>
  </si>
  <si>
    <t>Úprava kotvení pro nářadí</t>
  </si>
  <si>
    <t>771101116R00</t>
  </si>
  <si>
    <t>Příprava podkladu před kladením dlažeb vyrovnání podkladů samonivelační hmotou tl. přes 10 do 30 mm</t>
  </si>
  <si>
    <t>771475014R00</t>
  </si>
  <si>
    <t>Montáž soklíků z dlaždic keramických výšky 100 mm, soklíků vodorovných, kladených do flexibilního tmele</t>
  </si>
  <si>
    <t xml:space="preserve">6,8*2+3,3+1,5*2+1,8-0,8*5-0,9 : </t>
  </si>
  <si>
    <t>16,8</t>
  </si>
  <si>
    <t xml:space="preserve">15,15*1,05 : </t>
  </si>
  <si>
    <t xml:space="preserve">16,8*0,1*1,05 : </t>
  </si>
  <si>
    <t>17,6715</t>
  </si>
  <si>
    <t xml:space="preserve">59,6 : </t>
  </si>
  <si>
    <t xml:space="preserve">1*1*2 : </t>
  </si>
  <si>
    <t>2</t>
  </si>
  <si>
    <t>311001001</t>
  </si>
  <si>
    <t>Výměna stoupačky</t>
  </si>
  <si>
    <t xml:space="preserve">5,51+7,69+1,44+1,44 : </t>
  </si>
  <si>
    <t>16,08</t>
  </si>
  <si>
    <t xml:space="preserve">(2,9+3,55+1,15+1,56+2,4+1,9+1,15+1,4+1,56+1*2)*0,4 : </t>
  </si>
  <si>
    <t xml:space="preserve">(4+1,86)*2*1-0,8*0,5 : </t>
  </si>
  <si>
    <t>19,148</t>
  </si>
  <si>
    <t xml:space="preserve">(2,9+3,55+1,15+1,56+2,4+1,9+1,15+1,4+1,56+1*2)*2,2-0,8*2 : </t>
  </si>
  <si>
    <t xml:space="preserve">(4+1,86)*2*1,5-0,8*1,5 : </t>
  </si>
  <si>
    <t>57,834</t>
  </si>
  <si>
    <t xml:space="preserve">16,08*0,2 : </t>
  </si>
  <si>
    <t>3,216</t>
  </si>
  <si>
    <t xml:space="preserve">16,08*0,0045*1,1 : </t>
  </si>
  <si>
    <t>0,0796</t>
  </si>
  <si>
    <t xml:space="preserve">3,216 : </t>
  </si>
  <si>
    <t xml:space="preserve">16,08 : </t>
  </si>
  <si>
    <t xml:space="preserve">57,834 : </t>
  </si>
  <si>
    <t>725330820R00</t>
  </si>
  <si>
    <t>Demontáž výlevek diturvitových</t>
  </si>
  <si>
    <t xml:space="preserve">19,148 : </t>
  </si>
  <si>
    <t>35,228</t>
  </si>
  <si>
    <t>725339101R00</t>
  </si>
  <si>
    <t>Montáž výlevky diturvitové, bez nádrže a armatur</t>
  </si>
  <si>
    <t>64271101R</t>
  </si>
  <si>
    <t>výlevka stojící; keramika; bílá; h = 450 mm; š = 425 mm; hl. 500 mm; mřížka plastová; průměr odpadu 102 mm</t>
  </si>
  <si>
    <t>Dveře s plechovým pláštěmj 800 x 1970 mm L/P, plné</t>
  </si>
  <si>
    <t xml:space="preserve">16,08*1,05 : </t>
  </si>
  <si>
    <t>16,884</t>
  </si>
  <si>
    <t xml:space="preserve">57,834*1,05 : </t>
  </si>
  <si>
    <t>60,7257</t>
  </si>
  <si>
    <t xml:space="preserve">35,228 : </t>
  </si>
  <si>
    <t xml:space="preserve">0,9*1 : </t>
  </si>
  <si>
    <t>0,9</t>
  </si>
  <si>
    <t xml:space="preserve">3,03 : </t>
  </si>
  <si>
    <t>3,03</t>
  </si>
  <si>
    <t xml:space="preserve">(2,5+2,5+1,5+1,4)*0,4 : </t>
  </si>
  <si>
    <t>3,16</t>
  </si>
  <si>
    <t xml:space="preserve">(2,5+2,5+1,4+1,5)*2,2-0,8*2 : </t>
  </si>
  <si>
    <t>15,78</t>
  </si>
  <si>
    <t xml:space="preserve">3,03*0,2 : </t>
  </si>
  <si>
    <t>0,606</t>
  </si>
  <si>
    <t xml:space="preserve">3,03*0,0045*1,1 : </t>
  </si>
  <si>
    <t>0,015</t>
  </si>
  <si>
    <t xml:space="preserve">0,606 : </t>
  </si>
  <si>
    <t xml:space="preserve">2*0,8 : </t>
  </si>
  <si>
    <t>1,6</t>
  </si>
  <si>
    <t xml:space="preserve">15,78 : </t>
  </si>
  <si>
    <t>Demontáž výlevky diturvitové</t>
  </si>
  <si>
    <t xml:space="preserve">3,16 : </t>
  </si>
  <si>
    <t>6,19</t>
  </si>
  <si>
    <t xml:space="preserve">3,03*1,05 : </t>
  </si>
  <si>
    <t>3,1815</t>
  </si>
  <si>
    <t xml:space="preserve">15,78*1,05 : </t>
  </si>
  <si>
    <t>16,569</t>
  </si>
  <si>
    <t xml:space="preserve">0,9*1*7 : </t>
  </si>
  <si>
    <t>6,3</t>
  </si>
  <si>
    <t xml:space="preserve">6,89+7,02+1,26+1,26 : </t>
  </si>
  <si>
    <t>16,43</t>
  </si>
  <si>
    <t xml:space="preserve">(3,6+3,5+1,9+2+2,55+2,4+2,1+1,55+0,9*4+1,4*4)*0,4 : </t>
  </si>
  <si>
    <t>11,52</t>
  </si>
  <si>
    <t xml:space="preserve">(3,6+3,5+1,9+2+2,55+2,4+2,1+1,55+0,9*4+1,4*4)*2,2-0,8*2*3-0,6*2*4 : </t>
  </si>
  <si>
    <t>53,76</t>
  </si>
  <si>
    <t xml:space="preserve">16,43*0,2 : </t>
  </si>
  <si>
    <t>3,286</t>
  </si>
  <si>
    <t xml:space="preserve">16,43*0,0045*1,1 : </t>
  </si>
  <si>
    <t>0,08133</t>
  </si>
  <si>
    <t xml:space="preserve">53,76 : </t>
  </si>
  <si>
    <t>725122813R00</t>
  </si>
  <si>
    <t>Demontáž pisoárů s nádrží + 1 záchodkem</t>
  </si>
  <si>
    <t xml:space="preserve">16,43 : </t>
  </si>
  <si>
    <t xml:space="preserve">11,52 : </t>
  </si>
  <si>
    <t>27,95</t>
  </si>
  <si>
    <t>725139102R00</t>
  </si>
  <si>
    <t>Montáž pisoárových stání včetně montáže vestavěné nádrže</t>
  </si>
  <si>
    <t>725129201R00</t>
  </si>
  <si>
    <t>Montáž pisoárového záchodku bez nádrže</t>
  </si>
  <si>
    <t>64251330R</t>
  </si>
  <si>
    <t>pisoár diturvit; bílý; povrch - standardní; odpad dolů; splachování zadní; ovládání splachování automatické; sensorový; včetně sensoru; napájení síť</t>
  </si>
  <si>
    <t>Dveřes plechovým pláštěm 800 x 1970 mm L/P, plné</t>
  </si>
  <si>
    <t xml:space="preserve">16,43*1,05 : </t>
  </si>
  <si>
    <t>17,2515</t>
  </si>
  <si>
    <t xml:space="preserve">53,76*1,05 : </t>
  </si>
  <si>
    <t>56,448</t>
  </si>
  <si>
    <t xml:space="preserve">27,95 : </t>
  </si>
  <si>
    <t xml:space="preserve">0,9*1*4 : </t>
  </si>
  <si>
    <t>3,6</t>
  </si>
  <si>
    <t xml:space="preserve">3,48+6,36+5,21+1,26*3 : </t>
  </si>
  <si>
    <t>18,83</t>
  </si>
  <si>
    <t xml:space="preserve">(3,15+1,6+1,8+4+3,1+2,7+2,7+1+2,9*2+1,2*2+0,9*6+1,4*6)*0,4 : </t>
  </si>
  <si>
    <t>16,82</t>
  </si>
  <si>
    <t xml:space="preserve">(3,15+1,6+1,8+4+3,1+2,7+2,7+1+2,9*2+1,2*2+0,9*6+1,4*6)*2,2-0,8*2*3-0,6*2*8 : </t>
  </si>
  <si>
    <t>78,11</t>
  </si>
  <si>
    <t xml:space="preserve">18,83*0,2 : </t>
  </si>
  <si>
    <t>3,766</t>
  </si>
  <si>
    <t xml:space="preserve">18,83*0,0045*1,1 : </t>
  </si>
  <si>
    <t>0,09321</t>
  </si>
  <si>
    <t xml:space="preserve">18,83 : </t>
  </si>
  <si>
    <t>0,8*2,0*2+0,6*2,0*4</t>
  </si>
  <si>
    <t xml:space="preserve">78,11 : </t>
  </si>
  <si>
    <t xml:space="preserve">16,82 : </t>
  </si>
  <si>
    <t>35,65</t>
  </si>
  <si>
    <t xml:space="preserve">18,83*1,05 : </t>
  </si>
  <si>
    <t>19,7715</t>
  </si>
  <si>
    <t xml:space="preserve">78,11*1,05 : </t>
  </si>
  <si>
    <t>82,0155</t>
  </si>
  <si>
    <t xml:space="preserve">35,65 : </t>
  </si>
  <si>
    <t xml:space="preserve">5,31+1,44+1,44 : </t>
  </si>
  <si>
    <t>8,19</t>
  </si>
  <si>
    <t>7,828</t>
  </si>
  <si>
    <t xml:space="preserve">(2,9+3,55+1,15+1,56+2,4+1,9+1,15+1,4+1,56+1*2)*2,2-0,8*2-0,6*2*4 : </t>
  </si>
  <si>
    <t>36,654</t>
  </si>
  <si>
    <t xml:space="preserve">8,19*0,2 : </t>
  </si>
  <si>
    <t>1,638</t>
  </si>
  <si>
    <t xml:space="preserve">8,19*0,0045*1,1 : </t>
  </si>
  <si>
    <t>0,04054</t>
  </si>
  <si>
    <t xml:space="preserve">1,638 : </t>
  </si>
  <si>
    <t xml:space="preserve">8,19 : </t>
  </si>
  <si>
    <t>0,6*2,0*2+0,8*2,0</t>
  </si>
  <si>
    <t xml:space="preserve">36,654 : </t>
  </si>
  <si>
    <t xml:space="preserve">7,828 : </t>
  </si>
  <si>
    <t>16,018</t>
  </si>
  <si>
    <t xml:space="preserve">8,19*1,05 : </t>
  </si>
  <si>
    <t>8,5995</t>
  </si>
  <si>
    <t xml:space="preserve">36,654*1,05 : </t>
  </si>
  <si>
    <t>38,4867</t>
  </si>
  <si>
    <t xml:space="preserve">16,018 : </t>
  </si>
  <si>
    <t xml:space="preserve">(2,5+2,5+1,6+1,4)*0,4 : </t>
  </si>
  <si>
    <t>3,2</t>
  </si>
  <si>
    <t xml:space="preserve">(2,5+2,5+1,6+1,4)*2,2-0,8*2 : </t>
  </si>
  <si>
    <t xml:space="preserve">16 : </t>
  </si>
  <si>
    <t xml:space="preserve">3,03+3,2 : </t>
  </si>
  <si>
    <t>6,23</t>
  </si>
  <si>
    <t xml:space="preserve">16*1,05 : </t>
  </si>
  <si>
    <t xml:space="preserve">0,9*1*8 : </t>
  </si>
  <si>
    <t>7,2</t>
  </si>
  <si>
    <t xml:space="preserve">9,45+11,10+1,35+1,72+1,35 : </t>
  </si>
  <si>
    <t>24,97</t>
  </si>
  <si>
    <t xml:space="preserve">(4,2+2,7+2,7+3+3,4*2+3,3*2+0,9*4+1,5*4+1,5+1,3+1+12+0,2)*0,4 : </t>
  </si>
  <si>
    <t>20,64</t>
  </si>
  <si>
    <t xml:space="preserve">(4,2+2,7+2,7+3+3,4*2+3,3*2+0,9*4+1,5*4+1,5+1,3+1+12+0,2)*2,2-0,8*2*3-0,6*2*6 : </t>
  </si>
  <si>
    <t>101,52</t>
  </si>
  <si>
    <t xml:space="preserve">24,97*0,2 : </t>
  </si>
  <si>
    <t>4,994</t>
  </si>
  <si>
    <t xml:space="preserve">24,97*0,0045*1,1 : </t>
  </si>
  <si>
    <t>0,1236</t>
  </si>
  <si>
    <t xml:space="preserve">4,994 : </t>
  </si>
  <si>
    <t xml:space="preserve">24,97 : </t>
  </si>
  <si>
    <t>0,6*2,0*3+0,8*2,0*2</t>
  </si>
  <si>
    <t xml:space="preserve">101,52 : </t>
  </si>
  <si>
    <t xml:space="preserve">20,64 : </t>
  </si>
  <si>
    <t>45,61</t>
  </si>
  <si>
    <t xml:space="preserve">24,97*1,05 : </t>
  </si>
  <si>
    <t>26,2185</t>
  </si>
  <si>
    <t xml:space="preserve">101,52*1,05 : </t>
  </si>
  <si>
    <t>106,596</t>
  </si>
  <si>
    <t xml:space="preserve">45,61 : </t>
  </si>
  <si>
    <t xml:space="preserve">0,9*1*3 : </t>
  </si>
  <si>
    <t>2,7</t>
  </si>
  <si>
    <t xml:space="preserve">10,61+4,23+1,35+1,5+1,82 : </t>
  </si>
  <si>
    <t>19,51</t>
  </si>
  <si>
    <t xml:space="preserve">(5,5+2,4+2,2+4,4+1,3+1,1+4,2+3,6+1,5*5+0,9*4+1,5+1,6+0,8)*0,4 : </t>
  </si>
  <si>
    <t>15,88</t>
  </si>
  <si>
    <t xml:space="preserve">(5,5+2,4+2,2+4,4+1,3+1,1+4,2+3,6+1,5*5+0,9*4+1,5+1,6+0,8)*2,2-0,8*2*3-0,6*2*6 : </t>
  </si>
  <si>
    <t>75,34</t>
  </si>
  <si>
    <t xml:space="preserve">19,51*0,2 : </t>
  </si>
  <si>
    <t>3,902</t>
  </si>
  <si>
    <t xml:space="preserve">19,51*0,0045*1,1 : </t>
  </si>
  <si>
    <t>0,09657</t>
  </si>
  <si>
    <t xml:space="preserve">3,902 : </t>
  </si>
  <si>
    <t xml:space="preserve">19,51 : </t>
  </si>
  <si>
    <t xml:space="preserve">75,34 : </t>
  </si>
  <si>
    <t xml:space="preserve">15,88 : </t>
  </si>
  <si>
    <t>35,39</t>
  </si>
  <si>
    <t xml:space="preserve">19,51*1,05 : </t>
  </si>
  <si>
    <t>20,4855</t>
  </si>
  <si>
    <t xml:space="preserve">75,34*1,05 : </t>
  </si>
  <si>
    <t>79,107</t>
  </si>
  <si>
    <t xml:space="preserve">35,39 : </t>
  </si>
  <si>
    <t xml:space="preserve">0,9*3,5 : </t>
  </si>
  <si>
    <t>3,15</t>
  </si>
  <si>
    <t xml:space="preserve">1,53+1,98 : </t>
  </si>
  <si>
    <t>3,51</t>
  </si>
  <si>
    <t xml:space="preserve">(1,7*2+2,2*2+0,9*4)*0,4 : </t>
  </si>
  <si>
    <t>4,56</t>
  </si>
  <si>
    <t xml:space="preserve">(1,7*2+2,2*2+0,9*4)*2,2-0,6*2*2 : </t>
  </si>
  <si>
    <t>22,68</t>
  </si>
  <si>
    <t xml:space="preserve">3,51*0,2 : </t>
  </si>
  <si>
    <t>0,702</t>
  </si>
  <si>
    <t xml:space="preserve">3,51*0,0045*1,1 : </t>
  </si>
  <si>
    <t>0,01737</t>
  </si>
  <si>
    <t xml:space="preserve">3,15 : </t>
  </si>
  <si>
    <t xml:space="preserve">3,51 : </t>
  </si>
  <si>
    <t>0,6*2,0*2</t>
  </si>
  <si>
    <t xml:space="preserve">22,68 : </t>
  </si>
  <si>
    <t xml:space="preserve">4,56 : </t>
  </si>
  <si>
    <t>8,07</t>
  </si>
  <si>
    <t xml:space="preserve">2,2*0,9+0,9*2*3 : </t>
  </si>
  <si>
    <t>7,38</t>
  </si>
  <si>
    <t xml:space="preserve">3,51*1,05 : </t>
  </si>
  <si>
    <t>3,6855</t>
  </si>
  <si>
    <t xml:space="preserve">22,68*1,05 : </t>
  </si>
  <si>
    <t>23,814</t>
  </si>
  <si>
    <t xml:space="preserve">8,07 : </t>
  </si>
  <si>
    <t>776401800RT1</t>
  </si>
  <si>
    <t>Demontáž soklíků nebo lišt, pryžových nebo z PVC odstranění a uložení na hromady</t>
  </si>
  <si>
    <t>776511820R00</t>
  </si>
  <si>
    <t>Odstranění PVC a koberců lepených s podložkou</t>
  </si>
  <si>
    <t>64,8+64,8+59,28+64,8+64,8+79,1+35,1</t>
  </si>
  <si>
    <t>25,25+88,35+45,5+66,91+150,02+56,43+62,67+8,62+13,68+11,97+9,45+135,67+81,12+33,92+22,65+58,65</t>
  </si>
  <si>
    <t>13,6+9,23+6,0</t>
  </si>
  <si>
    <t>Schod. stupně : (1,275*25+1,35*18+1,5*10)*(0,3+0,15)</t>
  </si>
  <si>
    <t>978011111R00</t>
  </si>
  <si>
    <t>Otlučení omítek vnitřních vápenných stropů do 5 %</t>
  </si>
  <si>
    <t>203 : 81,12</t>
  </si>
  <si>
    <t>204 : 33,92</t>
  </si>
  <si>
    <t>205 : 5,82</t>
  </si>
  <si>
    <t>206 : 11,4</t>
  </si>
  <si>
    <t>207 : 46,74</t>
  </si>
  <si>
    <t>208 : 20,16</t>
  </si>
  <si>
    <t>209 : 19,15</t>
  </si>
  <si>
    <t>210 : 59,28</t>
  </si>
  <si>
    <t>211 : 55,81</t>
  </si>
  <si>
    <t>212 : 4,82</t>
  </si>
  <si>
    <t>213 : 19,82</t>
  </si>
  <si>
    <t>214 : 69,1</t>
  </si>
  <si>
    <t>215 : 64,8</t>
  </si>
  <si>
    <t>216 : 64,8</t>
  </si>
  <si>
    <t>217 : 79,1</t>
  </si>
  <si>
    <t>218 : 10,93</t>
  </si>
  <si>
    <t>219 : 7,87</t>
  </si>
  <si>
    <t>220 : 11,74</t>
  </si>
  <si>
    <t>223 : 35,1</t>
  </si>
  <si>
    <t>224 : 51,08</t>
  </si>
  <si>
    <t>225 : 12,15</t>
  </si>
  <si>
    <t>226 : 16,2</t>
  </si>
  <si>
    <t>235 : 12,32</t>
  </si>
  <si>
    <t>242 : 9,12</t>
  </si>
  <si>
    <t>243 : 4,05</t>
  </si>
  <si>
    <t>244 : 22,65</t>
  </si>
  <si>
    <t>245 : 58,65</t>
  </si>
  <si>
    <t>978011121R00</t>
  </si>
  <si>
    <t>Otlučení omítek vnitřních vápenných stropů do 10 %</t>
  </si>
  <si>
    <t>101 : 25,25</t>
  </si>
  <si>
    <t>102 : 88,36</t>
  </si>
  <si>
    <t>103 : 45,5</t>
  </si>
  <si>
    <t>104 : 6,0</t>
  </si>
  <si>
    <t>105 : 66,91</t>
  </si>
  <si>
    <t>106 : 150,02</t>
  </si>
  <si>
    <t>113 : 96,21</t>
  </si>
  <si>
    <t>114 : 56,43</t>
  </si>
  <si>
    <t>115 : 10,8</t>
  </si>
  <si>
    <t>116 : 62,67</t>
  </si>
  <si>
    <t>117 : 42,18</t>
  </si>
  <si>
    <t>118 : 11,45</t>
  </si>
  <si>
    <t>119 : 26,34</t>
  </si>
  <si>
    <t>120 : 59,28</t>
  </si>
  <si>
    <t>121 : 6,62</t>
  </si>
  <si>
    <t>123 : 34,25</t>
  </si>
  <si>
    <t>125 : 13,71</t>
  </si>
  <si>
    <t>126 : 67,79</t>
  </si>
  <si>
    <t>127 : 20,83</t>
  </si>
  <si>
    <t>128 : 25,98</t>
  </si>
  <si>
    <t>129 : 64,8</t>
  </si>
  <si>
    <t>130 : 64,8</t>
  </si>
  <si>
    <t>131 : 12,32</t>
  </si>
  <si>
    <t>132 : 13,68</t>
  </si>
  <si>
    <t>134 : 11,97</t>
  </si>
  <si>
    <t>135 : 9,45</t>
  </si>
  <si>
    <t>155 : 1,8</t>
  </si>
  <si>
    <t>157 : 13,6</t>
  </si>
  <si>
    <t>158 : 9,23</t>
  </si>
  <si>
    <t>978013111R00</t>
  </si>
  <si>
    <t>Otlučení omítek vnitřních stěn v rozsahu do 5 %</t>
  </si>
  <si>
    <t>201 : 469,14</t>
  </si>
  <si>
    <t>203 : 229,00</t>
  </si>
  <si>
    <t>204 : 115,90</t>
  </si>
  <si>
    <t>205 : 15,00</t>
  </si>
  <si>
    <t>206 : 48,69</t>
  </si>
  <si>
    <t>207 : 73,20</t>
  </si>
  <si>
    <t>208 : 50,58</t>
  </si>
  <si>
    <t>209 : 57,96</t>
  </si>
  <si>
    <t>210 : 77,58</t>
  </si>
  <si>
    <t>211 : 53,56</t>
  </si>
  <si>
    <t>212 : 9,34</t>
  </si>
  <si>
    <t>213 : 56,94</t>
  </si>
  <si>
    <t>214 : 85,38</t>
  </si>
  <si>
    <t>215 : 87,48</t>
  </si>
  <si>
    <t>216 : 87,48</t>
  </si>
  <si>
    <t>217 : 116,00</t>
  </si>
  <si>
    <t>218 : 32,40</t>
  </si>
  <si>
    <t>219 : 21,60</t>
  </si>
  <si>
    <t>220 : 41,40</t>
  </si>
  <si>
    <t>223 : 69,39</t>
  </si>
  <si>
    <t>224 : 74,79</t>
  </si>
  <si>
    <t>225 : 39,60</t>
  </si>
  <si>
    <t>226 : 45,60</t>
  </si>
  <si>
    <t>235 : 42,48</t>
  </si>
  <si>
    <t>242 : 25,14</t>
  </si>
  <si>
    <t>243 : 19,50</t>
  </si>
  <si>
    <t>244 : 93,54</t>
  </si>
  <si>
    <t>245 : 164,34</t>
  </si>
  <si>
    <t>978013121R00</t>
  </si>
  <si>
    <t>Otlučení omítek vnitřních stěn v rozsahu do 10 %</t>
  </si>
  <si>
    <t>101 : 36,10</t>
  </si>
  <si>
    <t>102 : 173,64</t>
  </si>
  <si>
    <t>103 : 134,25</t>
  </si>
  <si>
    <t>104 : 22,20</t>
  </si>
  <si>
    <t>105 : 103,41</t>
  </si>
  <si>
    <t>106 : 166,63</t>
  </si>
  <si>
    <t>113 : 122,93</t>
  </si>
  <si>
    <t>114 : 74,60</t>
  </si>
  <si>
    <t>115 : 26,04</t>
  </si>
  <si>
    <t>116 : 120,85</t>
  </si>
  <si>
    <t>117 : 74,28</t>
  </si>
  <si>
    <t>118 : 38,16</t>
  </si>
  <si>
    <t>119 : 62,40</t>
  </si>
  <si>
    <t>120 : 77,58</t>
  </si>
  <si>
    <t>121 : 33,45</t>
  </si>
  <si>
    <t>123 : 60,60</t>
  </si>
  <si>
    <t>125 : 46,60</t>
  </si>
  <si>
    <t>126 : 85,38</t>
  </si>
  <si>
    <t>127 : 54,66</t>
  </si>
  <si>
    <t>128 : 59,10</t>
  </si>
  <si>
    <t>129 : 87,48</t>
  </si>
  <si>
    <t>130 : 87,48</t>
  </si>
  <si>
    <t>131 : 42,48</t>
  </si>
  <si>
    <t>132 : 38,80</t>
  </si>
  <si>
    <t>134 : 39,58</t>
  </si>
  <si>
    <t>135 : 29,52</t>
  </si>
  <si>
    <t>155 : 7,20</t>
  </si>
  <si>
    <t>157 : 24,48</t>
  </si>
  <si>
    <t>158 : 13,08</t>
  </si>
  <si>
    <t>965081894R00</t>
  </si>
  <si>
    <t>Bourání soklů z dlaždic keramických</t>
  </si>
  <si>
    <t>771275511R00</t>
  </si>
  <si>
    <t>Montáž dlažby/schodovek schodišťových stupňů - stupnice z  dlaždic keramických, do tmele</t>
  </si>
  <si>
    <t>Schod. stupně : 1,275*25+1,35*18+1,5*10</t>
  </si>
  <si>
    <t>771275521R00</t>
  </si>
  <si>
    <t>Montáž dlažby schodišťových stupňů - podstupnice z dlaždic keramických, do tmele</t>
  </si>
  <si>
    <t>Dlažba : (25,25+88,35+45,5+66,91+150,02+56,43+62,67+8,62+13,68+11,97+9,45+135,67+81,12+33,92+22,65+58,65)*1,05</t>
  </si>
  <si>
    <t>(13,6+9,23+6,0)*1,05</t>
  </si>
  <si>
    <t>Soklíky : 374,0*0,1*1,05</t>
  </si>
  <si>
    <t>Schod. stupně : (1,275*25+1,35*18+1,5*10)*(0,3+0,15)*1,05</t>
  </si>
  <si>
    <t>784195412R00</t>
  </si>
  <si>
    <t>Malba bílá, bez penetrace, 2 x</t>
  </si>
  <si>
    <t xml:space="preserve">Stropy : </t>
  </si>
  <si>
    <t xml:space="preserve">Stěny : </t>
  </si>
  <si>
    <t>784195422R00</t>
  </si>
  <si>
    <t>Malba barva, bez penetrace, 2 x</t>
  </si>
  <si>
    <t>776101115R00</t>
  </si>
  <si>
    <t>Vyrovnání podkladů samonivelační hmotou</t>
  </si>
  <si>
    <t>776101121R00</t>
  </si>
  <si>
    <t>Provedení penetrace podkladu pod povlakové podlahové krytiny a samonivelační hmoty</t>
  </si>
  <si>
    <t>776421100RU1</t>
  </si>
  <si>
    <t>Lepení podlahových soklíků z PVC a vinylu včetně dodávky soklíku PVC</t>
  </si>
  <si>
    <t>776521100RU2</t>
  </si>
  <si>
    <t>Lepení povlakové podlahy z pásů PVC na lepidlo včetně podlahoviny tl. 2,0 mm</t>
  </si>
  <si>
    <t>Přesun hmot pro podlahy povlakové, v objektech výšky do 12 m</t>
  </si>
  <si>
    <t>60/197 : 1</t>
  </si>
  <si>
    <t>80/197 : 27</t>
  </si>
  <si>
    <t>90/197 : 12</t>
  </si>
  <si>
    <t>642944221R00</t>
  </si>
  <si>
    <t>Osazení ocelových zárubní dodatečně nad 2,5 m2.</t>
  </si>
  <si>
    <t>160/197 : 1</t>
  </si>
  <si>
    <t>165/197 : 2</t>
  </si>
  <si>
    <t>POL3_</t>
  </si>
  <si>
    <t>553310063R</t>
  </si>
  <si>
    <t>5533100675R</t>
  </si>
  <si>
    <t>Zárubeň ocelová rozměr 1600 x 1970 mm D</t>
  </si>
  <si>
    <t>553310068R</t>
  </si>
  <si>
    <t>Zárubeň ocelová rozměr 1650 x 1970 mm s nadsvětlíkem 217-269 cm</t>
  </si>
  <si>
    <t>Indiv</t>
  </si>
  <si>
    <t>160/197 : 1*2</t>
  </si>
  <si>
    <t>165/197 : 2*2</t>
  </si>
  <si>
    <t>Vybourání kovových dveřních zárubní pl. do 2 m2</t>
  </si>
  <si>
    <t>60/197 : 1*0,6*2,0</t>
  </si>
  <si>
    <t>80/197 : 27*0,8*2,0</t>
  </si>
  <si>
    <t>90/197 : 12*0,9*2,0</t>
  </si>
  <si>
    <t>160/197 : 1*1,6*2,0</t>
  </si>
  <si>
    <t>165/197 + světlík : 2*1,65*2,7</t>
  </si>
  <si>
    <t xml:space="preserve">dveře PO : </t>
  </si>
  <si>
    <t>80/197 : 1*0,8*2,0</t>
  </si>
  <si>
    <t>90/197 : 2*0,9*2,0</t>
  </si>
  <si>
    <t>968072456R00</t>
  </si>
  <si>
    <t>Vybourání kovových dveřních zárubní pl. nad 2 m2</t>
  </si>
  <si>
    <t xml:space="preserve">Dveře PO : </t>
  </si>
  <si>
    <t>110/197 : 1*1,1*2,0</t>
  </si>
  <si>
    <t>145/197 : 1*1,45*2,0</t>
  </si>
  <si>
    <t>180/197 : 2*1,8*2,0</t>
  </si>
  <si>
    <t>766112820R00</t>
  </si>
  <si>
    <t>Demontáž dřevěných stěn prosklených</t>
  </si>
  <si>
    <t>Stěny PO : 1,43*3,0+1,3*2,3+1,31*2,94+2,16*2,98</t>
  </si>
  <si>
    <t>80/197 PO : 1</t>
  </si>
  <si>
    <t>90/197 PO : 2</t>
  </si>
  <si>
    <t>766664131R00</t>
  </si>
  <si>
    <t>Montáž dveří, oc. zárubeň, kyvné 2kř. š. do 1,45 m</t>
  </si>
  <si>
    <t>m.č. 116 : 1</t>
  </si>
  <si>
    <t>dveře PO : 1</t>
  </si>
  <si>
    <t>766664141R00</t>
  </si>
  <si>
    <t>Montáž dveří, oc. zárubeň, kyvné 2kř. š. nad 1,45m</t>
  </si>
  <si>
    <t>180/197 PO : 2</t>
  </si>
  <si>
    <t>766112970001</t>
  </si>
  <si>
    <t>D+M prosklená stěna 1430x3000 mm, dveře 900/1970 EI 30 DP1, samozavírač</t>
  </si>
  <si>
    <t>766112970002</t>
  </si>
  <si>
    <t>D+M prosklená stěna 1300x2300 mm dveře 900/1970 EI 30 DP1, samozavírač</t>
  </si>
  <si>
    <t>766112970003</t>
  </si>
  <si>
    <t>D+M prosklená stěna 1310x2940 mm dveře 900/1970 EI 30 DP1, samozavírač</t>
  </si>
  <si>
    <t>766112970004</t>
  </si>
  <si>
    <t>D+M prosklená stěna 2160x2980 mm dveře 1400/1970 EI 30 DP1, samozavírač, panikové kování</t>
  </si>
  <si>
    <t>553407003R</t>
  </si>
  <si>
    <t>Dveře s plechovým pláštěm 900 x 1970 mm L/P, plné</t>
  </si>
  <si>
    <t>553407007R</t>
  </si>
  <si>
    <t>Dveře s plechovým pláštěm 1600 x 1970 mm D, plné</t>
  </si>
  <si>
    <t>553407077R</t>
  </si>
  <si>
    <t>Dveře s plechovým pláštěm 1650 x 1970 mm D, plné, s nadsvětlíkem 217-269 cm</t>
  </si>
  <si>
    <t>55345702R</t>
  </si>
  <si>
    <t>Dveře s plechovým pláštěm 800 x 1970 mm L/P, plné EW 30 DP3-C samozavírač</t>
  </si>
  <si>
    <t>55345703R</t>
  </si>
  <si>
    <t>Dveře s plechovým pláštěm 900 x 1970 mm L/P, plné EI 30 DP1-C samozavírač</t>
  </si>
  <si>
    <t>m.č. 114 : 1</t>
  </si>
  <si>
    <t>55345705R</t>
  </si>
  <si>
    <t>Dveře s plechovým pláštěm 1100 x 1970 mm L/P, plné EI 30 DP1-C samozavírač</t>
  </si>
  <si>
    <t>55345746R</t>
  </si>
  <si>
    <t>Dveře 900 x 1970 mm jednokřídlé prosklenné EI 30 DP1-C samozavírač</t>
  </si>
  <si>
    <t>m.č. 102 a 103 : 1</t>
  </si>
  <si>
    <t>55345750R</t>
  </si>
  <si>
    <t>Dveře 1450 x 1970 mm dvoukřídlové prosklené  EI 30 DP1-C samozavírač, panikové kování</t>
  </si>
  <si>
    <t>m.č. 106 : 1</t>
  </si>
  <si>
    <t>55345752R</t>
  </si>
  <si>
    <t>Dveře 1800 x 1970 dvoukřídlové prosklené  EI 30 DP1- C samozavírač, panikové kování</t>
  </si>
  <si>
    <t>m.č. 201 : 2</t>
  </si>
  <si>
    <t>766001</t>
  </si>
  <si>
    <t>Dodávka a montáž šatních skříněk, rozměr 300x500x1900, včetně čipového zámku</t>
  </si>
  <si>
    <t>730-001</t>
  </si>
  <si>
    <t>730-002</t>
  </si>
  <si>
    <t>D+M Cu potrubí 28</t>
  </si>
  <si>
    <t>730-003</t>
  </si>
  <si>
    <t>D+M Cu potrubí 22</t>
  </si>
  <si>
    <t>730-004</t>
  </si>
  <si>
    <t>D+M Cu potrubí 18</t>
  </si>
  <si>
    <t>730-005</t>
  </si>
  <si>
    <t>D+M Cu potrubí 15</t>
  </si>
  <si>
    <t>730-006</t>
  </si>
  <si>
    <t>Izolace potrubí</t>
  </si>
  <si>
    <t>730-007</t>
  </si>
  <si>
    <t>Příchytky - spojovací materiál</t>
  </si>
  <si>
    <t>730-008</t>
  </si>
  <si>
    <t>730-009</t>
  </si>
  <si>
    <t>302 - 500/1600 KLASIK</t>
  </si>
  <si>
    <t>730-010</t>
  </si>
  <si>
    <t>313 - 500/1600 KLASIK</t>
  </si>
  <si>
    <t>730-011</t>
  </si>
  <si>
    <t>311 - 900/1600</t>
  </si>
  <si>
    <t>730-012</t>
  </si>
  <si>
    <t>303 - 900/1600</t>
  </si>
  <si>
    <t>730-013</t>
  </si>
  <si>
    <t>305 - 900/1600</t>
  </si>
  <si>
    <t>730-014</t>
  </si>
  <si>
    <t>307 - 900/1600</t>
  </si>
  <si>
    <t>730-015</t>
  </si>
  <si>
    <t>309 - 900/1600</t>
  </si>
  <si>
    <t>730-016</t>
  </si>
  <si>
    <t>3NP - MONTÁŽ</t>
  </si>
  <si>
    <t>730-017</t>
  </si>
  <si>
    <t>201 -210 500/1600 KLASIK</t>
  </si>
  <si>
    <t>730-018</t>
  </si>
  <si>
    <t>211 - 218 900/1600</t>
  </si>
  <si>
    <t>730-019</t>
  </si>
  <si>
    <t>223 - 500/1600 KLASIK</t>
  </si>
  <si>
    <t>730-020</t>
  </si>
  <si>
    <t>224 - 500/1600 KLASIK</t>
  </si>
  <si>
    <t>730-021</t>
  </si>
  <si>
    <t>219 - 500/1600 KLASIK</t>
  </si>
  <si>
    <t>730-022</t>
  </si>
  <si>
    <t>220 - 500/1600 KLASIK</t>
  </si>
  <si>
    <t>730-023</t>
  </si>
  <si>
    <t>222 - 500/1600 KLASIK</t>
  </si>
  <si>
    <t>730-024</t>
  </si>
  <si>
    <t>239 - 500/1600 KLASIK</t>
  </si>
  <si>
    <t>730-025</t>
  </si>
  <si>
    <t>225 - 235 500/1600 KLASIK</t>
  </si>
  <si>
    <t>730-026</t>
  </si>
  <si>
    <t>2 NP MONTÁŽ</t>
  </si>
  <si>
    <t>730-027</t>
  </si>
  <si>
    <t>HYDRAULICKÉ DOPOJENÍ 2NP</t>
  </si>
  <si>
    <t>730-028</t>
  </si>
  <si>
    <t>HYDRAULICKÉ DOPOJENÍ 3NP</t>
  </si>
  <si>
    <t>730-029</t>
  </si>
  <si>
    <t>101 - 110 500/1600 kLASIK</t>
  </si>
  <si>
    <t>730-030</t>
  </si>
  <si>
    <t>116 - 500/1600</t>
  </si>
  <si>
    <t>730-031</t>
  </si>
  <si>
    <t>116 - 900/1600</t>
  </si>
  <si>
    <t>730-032</t>
  </si>
  <si>
    <t>115 - 900/1600</t>
  </si>
  <si>
    <t>730-033</t>
  </si>
  <si>
    <t>117-119 500/1600 KLASIK</t>
  </si>
  <si>
    <t>730-034</t>
  </si>
  <si>
    <t>122 - 123 500/ 1600 KLASIK</t>
  </si>
  <si>
    <t>730-035</t>
  </si>
  <si>
    <t>126 - 129 500/1600</t>
  </si>
  <si>
    <t>730-036</t>
  </si>
  <si>
    <t>136 - 138 900/1600</t>
  </si>
  <si>
    <t>730-037</t>
  </si>
  <si>
    <t>1 NP MONTÁŽ</t>
  </si>
  <si>
    <t>730-038</t>
  </si>
  <si>
    <t>900001</t>
  </si>
  <si>
    <t>Demontáž stávajících plošin, vč. likvidace</t>
  </si>
  <si>
    <t>900002</t>
  </si>
  <si>
    <t>D+M nových plošin pro ZTP, vč. souvisejících prací</t>
  </si>
  <si>
    <t>900003</t>
  </si>
  <si>
    <t>D+M nového schodolezu</t>
  </si>
  <si>
    <t>Rekonstrukce gymnázia Pacov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</si>
</sst>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\ ##0.00"/>
    <numFmt numFmtId="165" formatCode="#\ ##0"/>
    <numFmt numFmtId="166" formatCode="#\ ##0.0"/>
    <numFmt numFmtId="167" formatCode="#\ ##0.00000"/>
    <numFmt numFmtId="168" formatCode="#,##0.0"/>
    <numFmt numFmtId="169" formatCode="#,##0.00000"/>
  </numFmts>
  <fonts count="18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6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0" fillId="0" borderId="0" xfId="0" applyAlignment="1">
      <alignment horizontal="center" vertical="top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left" vertical="center"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2" borderId="1" xfId="0" applyFont="1" applyFill="1" applyBorder="1" applyAlignment="1">
      <alignment horizontal="left" vertical="center" indent="1"/>
    </xf>
    <xf numFmtId="0" fontId="0" fillId="2" borderId="0" xfId="0" applyFill="1" applyAlignment="1">
      <alignment wrapText="1"/>
    </xf>
    <xf numFmtId="49" fontId="6" fillId="2" borderId="0" xfId="0" applyNumberFormat="1" applyFont="1" applyFill="1" applyAlignment="1">
      <alignment horizontal="left" vertical="center" wrapText="1"/>
    </xf>
    <xf numFmtId="0" fontId="0" fillId="2" borderId="1" xfId="0" applyFill="1" applyBorder="1" applyAlignment="1">
      <alignment horizontal="left" vertical="center" indent="1"/>
    </xf>
    <xf numFmtId="0" fontId="8" fillId="2" borderId="0" xfId="0" applyFont="1" applyFill="1" applyAlignment="1">
      <alignment horizontal="left" vertical="center" wrapText="1"/>
    </xf>
    <xf numFmtId="0" fontId="0" fillId="2" borderId="9" xfId="0" applyFill="1" applyBorder="1" applyAlignment="1">
      <alignment horizontal="left" vertical="center" indent="1"/>
    </xf>
    <xf numFmtId="0" fontId="0" fillId="2" borderId="6" xfId="0" applyFill="1" applyBorder="1" applyAlignment="1">
      <alignment wrapText="1"/>
    </xf>
    <xf numFmtId="0" fontId="8" fillId="2" borderId="6" xfId="0" applyFont="1" applyFill="1" applyBorder="1" applyAlignment="1">
      <alignment horizontal="left" vertical="center" wrapText="1"/>
    </xf>
    <xf numFmtId="49" fontId="8" fillId="3" borderId="0" xfId="0" applyNumberFormat="1" applyFont="1" applyFill="1" applyAlignment="1" applyProtection="1">
      <alignment horizontal="left" vertical="center"/>
      <protection locked="0"/>
    </xf>
    <xf numFmtId="49" fontId="8" fillId="3" borderId="6" xfId="0" applyNumberFormat="1" applyFont="1" applyFill="1" applyBorder="1" applyAlignment="1" applyProtection="1">
      <alignment horizontal="left" vertical="center" wrapText="1"/>
      <protection locked="0"/>
    </xf>
    <xf numFmtId="164" fontId="0" fillId="0" borderId="0" xfId="0" applyNumberFormat="1"/>
    <xf numFmtId="16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164" fontId="7" fillId="4" borderId="30" xfId="0" applyNumberFormat="1" applyFont="1" applyFill="1" applyBorder="1" applyAlignment="1">
      <alignment vertical="center"/>
    </xf>
    <xf numFmtId="164" fontId="7" fillId="4" borderId="31" xfId="0" applyNumberFormat="1" applyFont="1" applyFill="1" applyBorder="1" applyAlignment="1">
      <alignment vertical="center" wrapText="1"/>
    </xf>
    <xf numFmtId="164" fontId="10" fillId="4" borderId="32" xfId="0" applyNumberFormat="1" applyFont="1" applyFill="1" applyBorder="1" applyAlignment="1">
      <alignment horizontal="center" vertical="center" wrapText="1" shrinkToFit="1"/>
    </xf>
    <xf numFmtId="164" fontId="7" fillId="4" borderId="32" xfId="0" applyNumberFormat="1" applyFont="1" applyFill="1" applyBorder="1" applyAlignment="1">
      <alignment horizontal="center" vertical="center" wrapText="1" shrinkToFit="1"/>
    </xf>
    <xf numFmtId="165" fontId="7" fillId="4" borderId="32" xfId="0" applyNumberFormat="1" applyFont="1" applyFill="1" applyBorder="1" applyAlignment="1">
      <alignment horizontal="center" vertical="center" wrapText="1"/>
    </xf>
    <xf numFmtId="164" fontId="0" fillId="0" borderId="33" xfId="0" applyNumberFormat="1" applyBorder="1" applyAlignment="1">
      <alignment vertical="center"/>
    </xf>
    <xf numFmtId="164" fontId="3" fillId="0" borderId="35" xfId="0" applyNumberFormat="1" applyFont="1" applyBorder="1" applyAlignment="1">
      <alignment horizontal="right" vertical="center" wrapText="1" shrinkToFit="1"/>
    </xf>
    <xf numFmtId="164" fontId="3" fillId="0" borderId="35" xfId="0" applyNumberFormat="1" applyFont="1" applyBorder="1" applyAlignment="1">
      <alignment horizontal="right" vertical="center" shrinkToFit="1"/>
    </xf>
    <xf numFmtId="164" fontId="0" fillId="0" borderId="35" xfId="0" applyNumberFormat="1" applyBorder="1" applyAlignment="1">
      <alignment vertical="center" shrinkToFit="1"/>
    </xf>
    <xf numFmtId="165" fontId="0" fillId="0" borderId="35" xfId="0" applyNumberFormat="1" applyBorder="1" applyAlignment="1">
      <alignment vertical="center"/>
    </xf>
    <xf numFmtId="164" fontId="8" fillId="0" borderId="33" xfId="0" applyNumberFormat="1" applyFont="1" applyBorder="1" applyAlignment="1">
      <alignment vertical="center"/>
    </xf>
    <xf numFmtId="164" fontId="0" fillId="0" borderId="33" xfId="0" applyNumberFormat="1" applyBorder="1" applyAlignment="1">
      <alignment horizontal="left" vertical="center"/>
    </xf>
    <xf numFmtId="0" fontId="4" fillId="2" borderId="11" xfId="0" applyFont="1" applyFill="1" applyBorder="1" applyAlignment="1">
      <alignment horizontal="left" vertical="center" indent="1"/>
    </xf>
    <xf numFmtId="0" fontId="5" fillId="2" borderId="7" xfId="0" applyFont="1" applyFill="1" applyBorder="1" applyAlignment="1">
      <alignment horizontal="left" vertical="center" wrapText="1"/>
    </xf>
    <xf numFmtId="0" fontId="0" fillId="2" borderId="7" xfId="0" applyFill="1" applyBorder="1" applyAlignment="1">
      <alignment horizontal="left" vertical="center" wrapText="1"/>
    </xf>
    <xf numFmtId="4" fontId="4" fillId="2" borderId="7" xfId="0" applyNumberFormat="1" applyFont="1" applyFill="1" applyBorder="1" applyAlignment="1">
      <alignment horizontal="left" vertical="center"/>
    </xf>
    <xf numFmtId="49" fontId="0" fillId="2" borderId="13" xfId="0" applyNumberFormat="1" applyFill="1" applyBorder="1" applyAlignment="1">
      <alignment horizontal="left" vertical="center"/>
    </xf>
    <xf numFmtId="0" fontId="0" fillId="2" borderId="7" xfId="0" applyFill="1" applyBorder="1" applyAlignment="1">
      <alignment wrapText="1"/>
    </xf>
    <xf numFmtId="0" fontId="0" fillId="2" borderId="7" xfId="0" applyFill="1" applyBorder="1"/>
    <xf numFmtId="49" fontId="8" fillId="2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4" borderId="30" xfId="0" applyFont="1" applyFill="1" applyBorder="1" applyAlignment="1">
      <alignment horizontal="center" vertical="center" wrapText="1"/>
    </xf>
    <xf numFmtId="0" fontId="15" fillId="4" borderId="31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0" fontId="7" fillId="2" borderId="36" xfId="0" applyFont="1" applyFill="1" applyBorder="1" applyAlignment="1">
      <alignment vertical="center"/>
    </xf>
    <xf numFmtId="0" fontId="7" fillId="2" borderId="36" xfId="0" applyFont="1" applyFill="1" applyBorder="1" applyAlignment="1">
      <alignment vertical="center" wrapText="1"/>
    </xf>
    <xf numFmtId="0" fontId="7" fillId="2" borderId="37" xfId="0" applyFont="1" applyFill="1" applyBorder="1" applyAlignment="1">
      <alignment vertical="center" wrapText="1"/>
    </xf>
    <xf numFmtId="166" fontId="0" fillId="0" borderId="0" xfId="0" applyNumberFormat="1"/>
    <xf numFmtId="49" fontId="0" fillId="0" borderId="1" xfId="0" applyNumberFormat="1" applyBorder="1"/>
    <xf numFmtId="0" fontId="0" fillId="0" borderId="21" xfId="0" applyBorder="1" applyAlignment="1">
      <alignment vertical="center"/>
    </xf>
    <xf numFmtId="0" fontId="0" fillId="2" borderId="21" xfId="0" applyFill="1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4" borderId="21" xfId="0" applyFill="1" applyBorder="1"/>
    <xf numFmtId="0" fontId="0" fillId="4" borderId="21" xfId="0" applyFill="1" applyBorder="1" applyAlignment="1">
      <alignment horizontal="center"/>
    </xf>
    <xf numFmtId="49" fontId="0" fillId="4" borderId="21" xfId="0" applyNumberFormat="1" applyFill="1" applyBorder="1"/>
    <xf numFmtId="0" fontId="0" fillId="4" borderId="21" xfId="0" applyFill="1" applyBorder="1" applyAlignment="1">
      <alignment wrapText="1"/>
    </xf>
    <xf numFmtId="0" fontId="16" fillId="0" borderId="0" xfId="0" applyFont="1"/>
    <xf numFmtId="167" fontId="0" fillId="0" borderId="0" xfId="0" applyNumberFormat="1" applyAlignment="1">
      <alignment vertical="top"/>
    </xf>
    <xf numFmtId="164" fontId="0" fillId="0" borderId="0" xfId="0" applyNumberFormat="1" applyAlignment="1">
      <alignment vertical="top"/>
    </xf>
    <xf numFmtId="0" fontId="8" fillId="2" borderId="15" xfId="0" applyFont="1" applyFill="1" applyBorder="1" applyAlignment="1">
      <alignment vertical="top"/>
    </xf>
    <xf numFmtId="49" fontId="8" fillId="2" borderId="12" xfId="0" applyNumberFormat="1" applyFont="1" applyFill="1" applyBorder="1" applyAlignment="1">
      <alignment vertical="top"/>
    </xf>
    <xf numFmtId="0" fontId="8" fillId="2" borderId="12" xfId="0" applyFont="1" applyFill="1" applyBorder="1" applyAlignment="1">
      <alignment horizontal="center" vertical="top"/>
    </xf>
    <xf numFmtId="0" fontId="16" fillId="0" borderId="0" xfId="0" applyFont="1" applyAlignment="1">
      <alignment vertical="top"/>
    </xf>
    <xf numFmtId="49" fontId="16" fillId="0" borderId="0" xfId="0" applyNumberFormat="1" applyFont="1" applyAlignment="1">
      <alignment vertical="top"/>
    </xf>
    <xf numFmtId="167" fontId="16" fillId="0" borderId="0" xfId="0" applyNumberFormat="1" applyFont="1" applyAlignment="1">
      <alignment vertical="top" shrinkToFit="1"/>
    </xf>
    <xf numFmtId="164" fontId="16" fillId="0" borderId="0" xfId="0" applyNumberFormat="1" applyFont="1" applyAlignment="1">
      <alignment vertical="top" shrinkToFit="1"/>
    </xf>
    <xf numFmtId="167" fontId="17" fillId="0" borderId="0" xfId="0" applyNumberFormat="1" applyFont="1" applyAlignment="1">
      <alignment horizontal="center" vertical="top" wrapText="1" shrinkToFit="1"/>
    </xf>
    <xf numFmtId="167" fontId="8" fillId="2" borderId="0" xfId="0" applyNumberFormat="1" applyFont="1" applyFill="1" applyAlignment="1">
      <alignment vertical="top" shrinkToFit="1"/>
    </xf>
    <xf numFmtId="164" fontId="8" fillId="2" borderId="0" xfId="0" applyNumberFormat="1" applyFont="1" applyFill="1" applyAlignment="1">
      <alignment vertical="top" shrinkToFit="1"/>
    </xf>
    <xf numFmtId="0" fontId="8" fillId="2" borderId="29" xfId="0" applyFont="1" applyFill="1" applyBorder="1" applyAlignment="1">
      <alignment vertical="top"/>
    </xf>
    <xf numFmtId="49" fontId="8" fillId="2" borderId="18" xfId="0" applyNumberFormat="1" applyFont="1" applyFill="1" applyBorder="1" applyAlignment="1">
      <alignment vertical="top"/>
    </xf>
    <xf numFmtId="0" fontId="8" fillId="2" borderId="18" xfId="0" applyFont="1" applyFill="1" applyBorder="1" applyAlignment="1">
      <alignment horizontal="center" vertical="top" shrinkToFit="1"/>
    </xf>
    <xf numFmtId="0" fontId="16" fillId="0" borderId="41" xfId="0" applyFont="1" applyBorder="1" applyAlignment="1">
      <alignment vertical="top"/>
    </xf>
    <xf numFmtId="49" fontId="16" fillId="0" borderId="42" xfId="0" applyNumberFormat="1" applyFont="1" applyBorder="1" applyAlignment="1">
      <alignment vertical="top"/>
    </xf>
    <xf numFmtId="0" fontId="16" fillId="0" borderId="42" xfId="0" applyFont="1" applyBorder="1" applyAlignment="1">
      <alignment horizontal="center" vertical="top" shrinkToFit="1"/>
    </xf>
    <xf numFmtId="0" fontId="16" fillId="0" borderId="44" xfId="0" applyFont="1" applyBorder="1" applyAlignment="1">
      <alignment vertical="top"/>
    </xf>
    <xf numFmtId="49" fontId="16" fillId="0" borderId="45" xfId="0" applyNumberFormat="1" applyFont="1" applyBorder="1" applyAlignment="1">
      <alignment vertical="top"/>
    </xf>
    <xf numFmtId="0" fontId="16" fillId="0" borderId="45" xfId="0" applyFont="1" applyBorder="1" applyAlignment="1">
      <alignment horizontal="center" vertical="top" shrinkToFit="1"/>
    </xf>
    <xf numFmtId="49" fontId="8" fillId="2" borderId="18" xfId="0" applyNumberFormat="1" applyFont="1" applyFill="1" applyBorder="1" applyAlignment="1">
      <alignment horizontal="left" vertical="top" wrapText="1"/>
    </xf>
    <xf numFmtId="49" fontId="16" fillId="0" borderId="42" xfId="0" applyNumberFormat="1" applyFont="1" applyBorder="1" applyAlignment="1">
      <alignment horizontal="left" vertical="top" wrapText="1"/>
    </xf>
    <xf numFmtId="167" fontId="17" fillId="0" borderId="0" xfId="0" quotePrefix="1" applyNumberFormat="1" applyFont="1" applyAlignment="1">
      <alignment horizontal="left" vertical="top" wrapText="1"/>
    </xf>
    <xf numFmtId="49" fontId="16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2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0" fontId="8" fillId="0" borderId="18" xfId="0" applyFont="1" applyBorder="1" applyAlignment="1">
      <alignment horizontal="left" vertical="top"/>
    </xf>
    <xf numFmtId="4" fontId="8" fillId="0" borderId="35" xfId="0" applyNumberFormat="1" applyFont="1" applyBorder="1" applyAlignment="1">
      <alignment vertical="center" wrapText="1" shrinkToFit="1"/>
    </xf>
    <xf numFmtId="4" fontId="8" fillId="0" borderId="35" xfId="0" applyNumberFormat="1" applyFont="1" applyBorder="1" applyAlignment="1">
      <alignment vertical="center" shrinkToFit="1"/>
    </xf>
    <xf numFmtId="4" fontId="0" fillId="0" borderId="35" xfId="0" applyNumberFormat="1" applyBorder="1" applyAlignment="1">
      <alignment vertical="center" wrapText="1" shrinkToFit="1"/>
    </xf>
    <xf numFmtId="4" fontId="0" fillId="0" borderId="35" xfId="0" applyNumberFormat="1" applyBorder="1" applyAlignment="1">
      <alignment vertical="center" shrinkToFit="1"/>
    </xf>
    <xf numFmtId="4" fontId="0" fillId="2" borderId="39" xfId="0" applyNumberFormat="1" applyFill="1" applyBorder="1" applyAlignment="1">
      <alignment vertical="center" wrapText="1" shrinkToFit="1"/>
    </xf>
    <xf numFmtId="4" fontId="0" fillId="2" borderId="39" xfId="0" applyNumberFormat="1" applyFill="1" applyBorder="1" applyAlignment="1">
      <alignment vertical="center" shrinkToFit="1"/>
    </xf>
    <xf numFmtId="4" fontId="0" fillId="0" borderId="0" xfId="0" applyNumberFormat="1"/>
    <xf numFmtId="4" fontId="15" fillId="4" borderId="32" xfId="0" applyNumberFormat="1" applyFont="1" applyFill="1" applyBorder="1" applyAlignment="1">
      <alignment horizontal="center" vertical="center" wrapText="1"/>
    </xf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2" borderId="39" xfId="0" applyNumberFormat="1" applyFont="1" applyFill="1" applyBorder="1" applyAlignment="1">
      <alignment horizontal="center" vertical="center"/>
    </xf>
    <xf numFmtId="4" fontId="7" fillId="2" borderId="39" xfId="0" applyNumberFormat="1" applyFont="1" applyFill="1" applyBorder="1" applyAlignment="1">
      <alignment vertical="center"/>
    </xf>
    <xf numFmtId="168" fontId="8" fillId="0" borderId="35" xfId="0" applyNumberFormat="1" applyFont="1" applyBorder="1" applyAlignment="1">
      <alignment vertical="center"/>
    </xf>
    <xf numFmtId="168" fontId="0" fillId="0" borderId="35" xfId="0" applyNumberFormat="1" applyBorder="1" applyAlignment="1">
      <alignment vertical="center"/>
    </xf>
    <xf numFmtId="168" fontId="0" fillId="2" borderId="39" xfId="0" applyNumberFormat="1" applyFill="1" applyBorder="1" applyAlignment="1">
      <alignment vertical="center"/>
    </xf>
    <xf numFmtId="168" fontId="0" fillId="0" borderId="0" xfId="0" applyNumberFormat="1"/>
    <xf numFmtId="168" fontId="15" fillId="4" borderId="32" xfId="0" applyNumberFormat="1" applyFont="1" applyFill="1" applyBorder="1" applyAlignment="1">
      <alignment horizontal="center" vertical="center" wrapText="1"/>
    </xf>
    <xf numFmtId="168" fontId="7" fillId="0" borderId="35" xfId="0" applyNumberFormat="1" applyFont="1" applyBorder="1" applyAlignment="1">
      <alignment vertical="center"/>
    </xf>
    <xf numFmtId="168" fontId="7" fillId="2" borderId="39" xfId="0" applyNumberFormat="1" applyFont="1" applyFill="1" applyBorder="1" applyAlignment="1">
      <alignment vertical="center"/>
    </xf>
    <xf numFmtId="169" fontId="0" fillId="0" borderId="0" xfId="0" applyNumberFormat="1"/>
    <xf numFmtId="169" fontId="0" fillId="4" borderId="21" xfId="0" applyNumberFormat="1" applyFill="1" applyBorder="1"/>
    <xf numFmtId="169" fontId="0" fillId="0" borderId="0" xfId="0" applyNumberFormat="1" applyAlignment="1">
      <alignment vertical="top"/>
    </xf>
    <xf numFmtId="169" fontId="8" fillId="2" borderId="18" xfId="0" applyNumberFormat="1" applyFont="1" applyFill="1" applyBorder="1" applyAlignment="1">
      <alignment vertical="top" shrinkToFit="1"/>
    </xf>
    <xf numFmtId="169" fontId="16" fillId="0" borderId="42" xfId="0" applyNumberFormat="1" applyFont="1" applyBorder="1" applyAlignment="1">
      <alignment vertical="top" shrinkToFit="1"/>
    </xf>
    <xf numFmtId="169" fontId="17" fillId="0" borderId="0" xfId="0" applyNumberFormat="1" applyFont="1" applyAlignment="1">
      <alignment vertical="top" wrapText="1" shrinkToFit="1"/>
    </xf>
    <xf numFmtId="169" fontId="16" fillId="0" borderId="45" xfId="0" applyNumberFormat="1" applyFont="1" applyBorder="1" applyAlignment="1">
      <alignment vertical="top" shrinkToFit="1"/>
    </xf>
    <xf numFmtId="169" fontId="8" fillId="2" borderId="12" xfId="0" applyNumberFormat="1" applyFont="1" applyFill="1" applyBorder="1" applyAlignment="1">
      <alignment vertical="top"/>
    </xf>
    <xf numFmtId="4" fontId="0" fillId="4" borderId="15" xfId="0" applyNumberFormat="1" applyFill="1" applyBorder="1"/>
    <xf numFmtId="4" fontId="0" fillId="4" borderId="21" xfId="0" applyNumberFormat="1" applyFill="1" applyBorder="1"/>
    <xf numFmtId="4" fontId="0" fillId="0" borderId="0" xfId="0" applyNumberFormat="1" applyAlignment="1">
      <alignment vertical="top"/>
    </xf>
    <xf numFmtId="4" fontId="8" fillId="2" borderId="18" xfId="0" applyNumberFormat="1" applyFont="1" applyFill="1" applyBorder="1" applyAlignment="1">
      <alignment vertical="top" shrinkToFit="1"/>
    </xf>
    <xf numFmtId="4" fontId="8" fillId="2" borderId="40" xfId="0" applyNumberFormat="1" applyFont="1" applyFill="1" applyBorder="1" applyAlignment="1">
      <alignment vertical="top" shrinkToFit="1"/>
    </xf>
    <xf numFmtId="4" fontId="16" fillId="3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4" fontId="16" fillId="0" borderId="0" xfId="0" applyNumberFormat="1" applyFont="1" applyAlignment="1">
      <alignment vertical="top" shrinkToFit="1"/>
    </xf>
    <xf numFmtId="4" fontId="16" fillId="3" borderId="45" xfId="0" applyNumberFormat="1" applyFont="1" applyFill="1" applyBorder="1" applyAlignment="1" applyProtection="1">
      <alignment vertical="top" shrinkToFit="1"/>
      <protection locked="0"/>
    </xf>
    <xf numFmtId="4" fontId="16" fillId="0" borderId="46" xfId="0" applyNumberFormat="1" applyFont="1" applyBorder="1" applyAlignment="1">
      <alignment vertical="top" shrinkToFit="1"/>
    </xf>
    <xf numFmtId="4" fontId="8" fillId="2" borderId="12" xfId="0" applyNumberFormat="1" applyFont="1" applyFill="1" applyBorder="1" applyAlignment="1">
      <alignment vertical="top"/>
    </xf>
    <xf numFmtId="4" fontId="8" fillId="2" borderId="22" xfId="0" applyNumberFormat="1" applyFont="1" applyFill="1" applyBorder="1" applyAlignment="1">
      <alignment vertical="top" shrinkToFi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2" borderId="18" xfId="0" applyNumberFormat="1" applyFont="1" applyFill="1" applyBorder="1" applyAlignment="1">
      <alignment horizontal="left" vertical="center" wrapText="1"/>
    </xf>
    <xf numFmtId="0" fontId="0" fillId="2" borderId="18" xfId="0" applyFill="1" applyBorder="1" applyAlignment="1">
      <alignment wrapText="1"/>
    </xf>
    <xf numFmtId="0" fontId="0" fillId="2" borderId="19" xfId="0" applyFill="1" applyBorder="1" applyAlignment="1">
      <alignment wrapText="1"/>
    </xf>
    <xf numFmtId="0" fontId="8" fillId="2" borderId="0" xfId="0" applyFont="1" applyFill="1" applyAlignment="1">
      <alignment horizontal="left" vertical="center" wrapText="1"/>
    </xf>
    <xf numFmtId="0" fontId="0" fillId="2" borderId="0" xfId="0" applyFill="1" applyAlignment="1">
      <alignment wrapText="1"/>
    </xf>
    <xf numFmtId="0" fontId="0" fillId="2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49" fontId="8" fillId="3" borderId="18" xfId="0" applyNumberFormat="1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49" fontId="8" fillId="3" borderId="0" xfId="0" applyNumberFormat="1" applyFont="1" applyFill="1" applyAlignment="1" applyProtection="1">
      <alignment horizontal="left" vertical="center"/>
      <protection locked="0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49" fontId="8" fillId="3" borderId="6" xfId="0" applyNumberFormat="1" applyFont="1" applyFill="1" applyBorder="1" applyAlignment="1" applyProtection="1">
      <alignment horizontal="left" vertical="center"/>
      <protection locked="0"/>
    </xf>
    <xf numFmtId="49" fontId="0" fillId="3" borderId="6" xfId="0" applyNumberFormat="1" applyFill="1" applyBorder="1" applyAlignment="1" applyProtection="1">
      <alignment horizontal="left" vertical="center"/>
      <protection locked="0"/>
    </xf>
    <xf numFmtId="0" fontId="8" fillId="0" borderId="18" xfId="0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2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4" fontId="0" fillId="0" borderId="34" xfId="0" applyNumberFormat="1" applyBorder="1" applyAlignment="1">
      <alignment vertical="center" wrapText="1"/>
    </xf>
    <xf numFmtId="164" fontId="8" fillId="0" borderId="34" xfId="0" applyNumberFormat="1" applyFont="1" applyBorder="1" applyAlignment="1">
      <alignment vertical="center" wrapText="1"/>
    </xf>
    <xf numFmtId="164" fontId="0" fillId="2" borderId="36" xfId="0" applyNumberFormat="1" applyFill="1" applyBorder="1" applyAlignment="1">
      <alignment vertical="center"/>
    </xf>
    <xf numFmtId="164" fontId="0" fillId="2" borderId="37" xfId="0" applyNumberFormat="1" applyFill="1" applyBorder="1" applyAlignment="1">
      <alignment vertical="center"/>
    </xf>
    <xf numFmtId="164" fontId="0" fillId="2" borderId="38" xfId="0" applyNumberFormat="1" applyFill="1" applyBorder="1" applyAlignment="1">
      <alignment vertical="center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0" fontId="0" fillId="3" borderId="29" xfId="0" applyFill="1" applyBorder="1" applyAlignment="1" applyProtection="1">
      <alignment vertical="top" wrapText="1"/>
      <protection locked="0"/>
    </xf>
    <xf numFmtId="0" fontId="0" fillId="3" borderId="18" xfId="0" applyFill="1" applyBorder="1" applyAlignment="1" applyProtection="1">
      <alignment vertical="top" wrapText="1"/>
      <protection locked="0"/>
    </xf>
    <xf numFmtId="0" fontId="0" fillId="3" borderId="18" xfId="0" applyFill="1" applyBorder="1" applyAlignment="1" applyProtection="1">
      <alignment horizontal="left" vertical="top" wrapText="1"/>
      <protection locked="0"/>
    </xf>
    <xf numFmtId="0" fontId="0" fillId="3" borderId="40" xfId="0" applyFill="1" applyBorder="1" applyAlignment="1" applyProtection="1">
      <alignment vertical="top" wrapText="1"/>
      <protection locked="0"/>
    </xf>
    <xf numFmtId="0" fontId="0" fillId="3" borderId="26" xfId="0" applyFill="1" applyBorder="1" applyAlignment="1" applyProtection="1">
      <alignment vertical="top" wrapText="1"/>
      <protection locked="0"/>
    </xf>
    <xf numFmtId="0" fontId="0" fillId="3" borderId="0" xfId="0" applyFill="1" applyAlignment="1" applyProtection="1">
      <alignment vertical="top" wrapText="1"/>
      <protection locked="0"/>
    </xf>
    <xf numFmtId="0" fontId="0" fillId="3" borderId="0" xfId="0" applyFill="1" applyAlignment="1" applyProtection="1">
      <alignment horizontal="left" vertical="top" wrapText="1"/>
      <protection locked="0"/>
    </xf>
    <xf numFmtId="0" fontId="0" fillId="3" borderId="27" xfId="0" applyFill="1" applyBorder="1" applyAlignment="1" applyProtection="1">
      <alignment vertical="top" wrapText="1"/>
      <protection locked="0"/>
    </xf>
    <xf numFmtId="0" fontId="0" fillId="3" borderId="10" xfId="0" applyFill="1" applyBorder="1" applyAlignment="1" applyProtection="1">
      <alignment vertical="top" wrapText="1"/>
      <protection locked="0"/>
    </xf>
    <xf numFmtId="0" fontId="0" fillId="3" borderId="6" xfId="0" applyFill="1" applyBorder="1" applyAlignment="1" applyProtection="1">
      <alignment vertical="top" wrapText="1"/>
      <protection locked="0"/>
    </xf>
    <xf numFmtId="0" fontId="0" fillId="3" borderId="6" xfId="0" applyFill="1" applyBorder="1" applyAlignment="1" applyProtection="1">
      <alignment horizontal="left" vertical="top" wrapText="1"/>
      <protection locked="0"/>
    </xf>
    <xf numFmtId="0" fontId="0" fillId="3" borderId="28" xfId="0" applyFill="1" applyBorder="1" applyAlignment="1" applyProtection="1">
      <alignment vertical="top" wrapText="1"/>
      <protection locked="0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2" borderId="12" xfId="0" applyNumberFormat="1" applyFill="1" applyBorder="1" applyAlignment="1">
      <alignment vertical="center"/>
    </xf>
    <xf numFmtId="0" fontId="0" fillId="2" borderId="12" xfId="0" applyFill="1" applyBorder="1" applyAlignment="1">
      <alignment vertical="center"/>
    </xf>
    <xf numFmtId="0" fontId="0" fillId="2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97"/>
  <sheetViews>
    <sheetView showGridLines="0" tabSelected="1" view="pageBreakPreview" topLeftCell="B15" zoomScaleNormal="100" zoomScaleSheetLayoutView="100" workbookViewId="0">
      <selection activeCell="H32" sqref="H32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49" customWidth="1"/>
    <col min="4" max="4" width="13" style="49" customWidth="1"/>
    <col min="5" max="5" width="9.7109375" style="49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</cols>
  <sheetData>
    <row r="1" spans="1:15" ht="33.75" customHeight="1" x14ac:dyDescent="0.2">
      <c r="A1" s="45" t="s">
        <v>37</v>
      </c>
      <c r="B1" s="197" t="s">
        <v>4</v>
      </c>
      <c r="C1" s="198"/>
      <c r="D1" s="198"/>
      <c r="E1" s="198"/>
      <c r="F1" s="198"/>
      <c r="G1" s="198"/>
      <c r="H1" s="198"/>
      <c r="I1" s="198"/>
      <c r="J1" s="199"/>
    </row>
    <row r="2" spans="1:15" ht="36" customHeight="1" x14ac:dyDescent="0.2">
      <c r="A2" s="2"/>
      <c r="B2" s="72" t="s">
        <v>24</v>
      </c>
      <c r="C2" s="73"/>
      <c r="D2" s="74" t="s">
        <v>41</v>
      </c>
      <c r="E2" s="206" t="s">
        <v>963</v>
      </c>
      <c r="F2" s="207"/>
      <c r="G2" s="207"/>
      <c r="H2" s="207"/>
      <c r="I2" s="207"/>
      <c r="J2" s="208"/>
      <c r="O2" s="1"/>
    </row>
    <row r="3" spans="1:15" ht="27" hidden="1" customHeight="1" x14ac:dyDescent="0.2">
      <c r="A3" s="2"/>
      <c r="B3" s="75"/>
      <c r="C3" s="73"/>
      <c r="D3" s="76"/>
      <c r="E3" s="209"/>
      <c r="F3" s="210"/>
      <c r="G3" s="210"/>
      <c r="H3" s="210"/>
      <c r="I3" s="210"/>
      <c r="J3" s="211"/>
    </row>
    <row r="4" spans="1:15" ht="23.25" customHeight="1" x14ac:dyDescent="0.2">
      <c r="A4" s="2"/>
      <c r="B4" s="77"/>
      <c r="C4" s="78"/>
      <c r="D4" s="79"/>
      <c r="E4" s="219"/>
      <c r="F4" s="219"/>
      <c r="G4" s="219"/>
      <c r="H4" s="219"/>
      <c r="I4" s="219"/>
      <c r="J4" s="220"/>
    </row>
    <row r="5" spans="1:15" ht="24" customHeight="1" x14ac:dyDescent="0.2">
      <c r="A5" s="2"/>
      <c r="B5" s="29" t="s">
        <v>23</v>
      </c>
      <c r="D5" s="223"/>
      <c r="E5" s="224"/>
      <c r="F5" s="224"/>
      <c r="G5" s="224"/>
      <c r="H5" s="16" t="s">
        <v>39</v>
      </c>
      <c r="I5" s="20"/>
      <c r="J5" s="6"/>
    </row>
    <row r="6" spans="1:15" ht="15.75" customHeight="1" x14ac:dyDescent="0.2">
      <c r="A6" s="2"/>
      <c r="B6" s="26"/>
      <c r="C6" s="52"/>
      <c r="D6" s="225"/>
      <c r="E6" s="226"/>
      <c r="F6" s="226"/>
      <c r="G6" s="226"/>
      <c r="H6" s="16" t="s">
        <v>35</v>
      </c>
      <c r="I6" s="20"/>
      <c r="J6" s="6"/>
    </row>
    <row r="7" spans="1:15" ht="15.75" customHeight="1" x14ac:dyDescent="0.2">
      <c r="A7" s="2"/>
      <c r="B7" s="27"/>
      <c r="C7" s="53"/>
      <c r="D7" s="50"/>
      <c r="E7" s="227"/>
      <c r="F7" s="228"/>
      <c r="G7" s="228"/>
      <c r="H7" s="22"/>
      <c r="I7" s="21"/>
      <c r="J7" s="32"/>
    </row>
    <row r="8" spans="1:15" ht="24" hidden="1" customHeight="1" x14ac:dyDescent="0.2">
      <c r="A8" s="2"/>
      <c r="B8" s="29" t="s">
        <v>21</v>
      </c>
      <c r="D8" s="48"/>
      <c r="H8" s="16" t="s">
        <v>39</v>
      </c>
      <c r="I8" s="20"/>
      <c r="J8" s="6"/>
    </row>
    <row r="9" spans="1:15" ht="15.75" hidden="1" customHeight="1" x14ac:dyDescent="0.2">
      <c r="A9" s="2"/>
      <c r="B9" s="2"/>
      <c r="D9" s="48"/>
      <c r="H9" s="16" t="s">
        <v>35</v>
      </c>
      <c r="I9" s="20"/>
      <c r="J9" s="6"/>
    </row>
    <row r="10" spans="1:15" ht="15.75" hidden="1" customHeight="1" x14ac:dyDescent="0.2">
      <c r="A10" s="2"/>
      <c r="B10" s="33"/>
      <c r="C10" s="53"/>
      <c r="D10" s="50"/>
      <c r="E10" s="54"/>
      <c r="F10" s="22"/>
      <c r="G10" s="12"/>
      <c r="H10" s="12"/>
      <c r="I10" s="34"/>
      <c r="J10" s="32"/>
    </row>
    <row r="11" spans="1:15" ht="24" customHeight="1" x14ac:dyDescent="0.2">
      <c r="A11" s="2"/>
      <c r="B11" s="29" t="s">
        <v>20</v>
      </c>
      <c r="D11" s="213"/>
      <c r="E11" s="213"/>
      <c r="F11" s="213"/>
      <c r="G11" s="213"/>
      <c r="H11" s="16" t="s">
        <v>39</v>
      </c>
      <c r="I11" s="80"/>
      <c r="J11" s="6"/>
    </row>
    <row r="12" spans="1:15" ht="15.75" customHeight="1" x14ac:dyDescent="0.2">
      <c r="A12" s="2"/>
      <c r="B12" s="26"/>
      <c r="C12" s="52"/>
      <c r="D12" s="218"/>
      <c r="E12" s="218"/>
      <c r="F12" s="218"/>
      <c r="G12" s="218"/>
      <c r="H12" s="16" t="s">
        <v>35</v>
      </c>
      <c r="I12" s="80"/>
      <c r="J12" s="6"/>
    </row>
    <row r="13" spans="1:15" ht="15.75" customHeight="1" x14ac:dyDescent="0.2">
      <c r="A13" s="2"/>
      <c r="B13" s="27"/>
      <c r="C13" s="53"/>
      <c r="D13" s="81"/>
      <c r="E13" s="221"/>
      <c r="F13" s="222"/>
      <c r="G13" s="222"/>
      <c r="H13" s="17"/>
      <c r="I13" s="21"/>
      <c r="J13" s="32"/>
    </row>
    <row r="14" spans="1:15" ht="24" customHeight="1" x14ac:dyDescent="0.2">
      <c r="A14" s="2"/>
      <c r="B14" s="41" t="s">
        <v>22</v>
      </c>
      <c r="C14" s="55"/>
      <c r="D14" s="157" t="s">
        <v>40</v>
      </c>
      <c r="E14" s="56"/>
      <c r="F14" s="42"/>
      <c r="G14" s="42"/>
      <c r="H14" s="43"/>
      <c r="I14" s="42"/>
      <c r="J14" s="44"/>
    </row>
    <row r="15" spans="1:15" ht="32.25" customHeight="1" x14ac:dyDescent="0.2">
      <c r="A15" s="2"/>
      <c r="B15" s="33" t="s">
        <v>33</v>
      </c>
      <c r="C15" s="57"/>
      <c r="D15" s="51"/>
      <c r="E15" s="212"/>
      <c r="F15" s="212"/>
      <c r="G15" s="214"/>
      <c r="H15" s="214"/>
      <c r="I15" s="214" t="s">
        <v>31</v>
      </c>
      <c r="J15" s="215"/>
    </row>
    <row r="16" spans="1:15" ht="23.25" customHeight="1" x14ac:dyDescent="0.2">
      <c r="A16" s="120" t="s">
        <v>26</v>
      </c>
      <c r="B16" s="36" t="s">
        <v>26</v>
      </c>
      <c r="C16" s="58"/>
      <c r="D16" s="59"/>
      <c r="E16" s="203"/>
      <c r="F16" s="204"/>
      <c r="G16" s="203"/>
      <c r="H16" s="204"/>
      <c r="I16" s="203">
        <f>SUMIF(F69:F93,A16,I69:I93)+SUMIF(F69:F93,"PSU",I69:I93)</f>
        <v>0</v>
      </c>
      <c r="J16" s="205"/>
    </row>
    <row r="17" spans="1:10" ht="23.25" customHeight="1" x14ac:dyDescent="0.2">
      <c r="A17" s="120" t="s">
        <v>27</v>
      </c>
      <c r="B17" s="36" t="s">
        <v>27</v>
      </c>
      <c r="C17" s="58"/>
      <c r="D17" s="59"/>
      <c r="E17" s="203"/>
      <c r="F17" s="204"/>
      <c r="G17" s="203"/>
      <c r="H17" s="204"/>
      <c r="I17" s="203">
        <f>SUMIF(F69:F93,A17,I69:I93)</f>
        <v>0</v>
      </c>
      <c r="J17" s="205"/>
    </row>
    <row r="18" spans="1:10" ht="23.25" customHeight="1" x14ac:dyDescent="0.2">
      <c r="A18" s="120" t="s">
        <v>28</v>
      </c>
      <c r="B18" s="36" t="s">
        <v>28</v>
      </c>
      <c r="C18" s="58"/>
      <c r="D18" s="59"/>
      <c r="E18" s="203"/>
      <c r="F18" s="204"/>
      <c r="G18" s="203"/>
      <c r="H18" s="204"/>
      <c r="I18" s="203">
        <f>SUMIF(F69:F93,A18,I69:I93)</f>
        <v>0</v>
      </c>
      <c r="J18" s="205"/>
    </row>
    <row r="19" spans="1:10" ht="23.25" customHeight="1" x14ac:dyDescent="0.2">
      <c r="A19" s="120" t="s">
        <v>141</v>
      </c>
      <c r="B19" s="36" t="s">
        <v>29</v>
      </c>
      <c r="C19" s="58"/>
      <c r="D19" s="59"/>
      <c r="E19" s="203"/>
      <c r="F19" s="204"/>
      <c r="G19" s="203"/>
      <c r="H19" s="204"/>
      <c r="I19" s="203">
        <f>SUMIF(F69:F93,A19,I69:I93)</f>
        <v>0</v>
      </c>
      <c r="J19" s="205"/>
    </row>
    <row r="20" spans="1:10" ht="23.25" customHeight="1" x14ac:dyDescent="0.2">
      <c r="A20" s="120" t="s">
        <v>142</v>
      </c>
      <c r="B20" s="36" t="s">
        <v>30</v>
      </c>
      <c r="C20" s="58"/>
      <c r="D20" s="59"/>
      <c r="E20" s="203"/>
      <c r="F20" s="204"/>
      <c r="G20" s="203"/>
      <c r="H20" s="204"/>
      <c r="I20" s="203">
        <f>SUMIF(F69:F93,A20,I69:I93)</f>
        <v>0</v>
      </c>
      <c r="J20" s="205"/>
    </row>
    <row r="21" spans="1:10" ht="23.25" customHeight="1" x14ac:dyDescent="0.2">
      <c r="A21" s="2"/>
      <c r="B21" s="46" t="s">
        <v>31</v>
      </c>
      <c r="C21" s="60"/>
      <c r="D21" s="61"/>
      <c r="E21" s="216"/>
      <c r="F21" s="217"/>
      <c r="G21" s="216"/>
      <c r="H21" s="217"/>
      <c r="I21" s="216">
        <f>SUM(I16:J20)</f>
        <v>0</v>
      </c>
      <c r="J21" s="234"/>
    </row>
    <row r="22" spans="1:10" ht="33" customHeight="1" x14ac:dyDescent="0.2">
      <c r="A22" s="2"/>
      <c r="B22" s="40" t="s">
        <v>34</v>
      </c>
      <c r="C22" s="58"/>
      <c r="D22" s="59"/>
      <c r="E22" s="62"/>
      <c r="F22" s="37"/>
      <c r="G22" s="31"/>
      <c r="H22" s="31"/>
      <c r="I22" s="31"/>
      <c r="J22" s="38"/>
    </row>
    <row r="23" spans="1:10" ht="23.25" customHeight="1" x14ac:dyDescent="0.2">
      <c r="A23" s="2">
        <f>ZakladDPHSni*SazbaDPH1/100</f>
        <v>0</v>
      </c>
      <c r="B23" s="36" t="s">
        <v>13</v>
      </c>
      <c r="C23" s="58"/>
      <c r="D23" s="59"/>
      <c r="E23" s="63">
        <v>12</v>
      </c>
      <c r="F23" s="37" t="s">
        <v>0</v>
      </c>
      <c r="G23" s="232">
        <f>ZakladDPHSniVypocet</f>
        <v>0</v>
      </c>
      <c r="H23" s="233"/>
      <c r="I23" s="233"/>
      <c r="J23" s="38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6" t="s">
        <v>14</v>
      </c>
      <c r="C24" s="58"/>
      <c r="D24" s="59"/>
      <c r="E24" s="63">
        <f>SazbaDPH1</f>
        <v>12</v>
      </c>
      <c r="F24" s="37" t="s">
        <v>0</v>
      </c>
      <c r="G24" s="230">
        <f>A23</f>
        <v>0</v>
      </c>
      <c r="H24" s="231"/>
      <c r="I24" s="231"/>
      <c r="J24" s="38" t="str">
        <f t="shared" si="0"/>
        <v>CZK</v>
      </c>
    </row>
    <row r="25" spans="1:10" ht="23.25" customHeight="1" x14ac:dyDescent="0.2">
      <c r="A25" s="2">
        <f>ZakladDPHZakl*SazbaDPH2/100</f>
        <v>0</v>
      </c>
      <c r="B25" s="36" t="s">
        <v>15</v>
      </c>
      <c r="C25" s="58"/>
      <c r="D25" s="59"/>
      <c r="E25" s="63">
        <v>21</v>
      </c>
      <c r="F25" s="37" t="s">
        <v>0</v>
      </c>
      <c r="G25" s="232">
        <f>ZakladDPHZaklVypocet</f>
        <v>0</v>
      </c>
      <c r="H25" s="233"/>
      <c r="I25" s="233"/>
      <c r="J25" s="38" t="str">
        <f t="shared" si="0"/>
        <v>CZK</v>
      </c>
    </row>
    <row r="26" spans="1:10" ht="23.25" customHeight="1" x14ac:dyDescent="0.2">
      <c r="A26" s="2">
        <f>(A25-INT(A25))*100</f>
        <v>0</v>
      </c>
      <c r="B26" s="30" t="s">
        <v>16</v>
      </c>
      <c r="C26" s="64"/>
      <c r="D26" s="51"/>
      <c r="E26" s="65">
        <f>SazbaDPH2</f>
        <v>21</v>
      </c>
      <c r="F26" s="28" t="s">
        <v>0</v>
      </c>
      <c r="G26" s="200">
        <f>A25</f>
        <v>0</v>
      </c>
      <c r="H26" s="201"/>
      <c r="I26" s="201"/>
      <c r="J26" s="35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29" t="s">
        <v>5</v>
      </c>
      <c r="C27" s="66"/>
      <c r="D27" s="67"/>
      <c r="E27" s="66"/>
      <c r="F27" s="14"/>
      <c r="G27" s="202">
        <f>CenaCelkem-(ZakladDPHSni+DPHSni+ZakladDPHZakl+DPHZakl)</f>
        <v>0</v>
      </c>
      <c r="H27" s="202"/>
      <c r="I27" s="202"/>
      <c r="J27" s="39" t="str">
        <f t="shared" si="0"/>
        <v>CZK</v>
      </c>
    </row>
    <row r="28" spans="1:10" ht="27.75" hidden="1" customHeight="1" thickBot="1" x14ac:dyDescent="0.25">
      <c r="A28" s="2"/>
      <c r="B28" s="100" t="s">
        <v>25</v>
      </c>
      <c r="C28" s="101"/>
      <c r="D28" s="101"/>
      <c r="E28" s="102"/>
      <c r="F28" s="103"/>
      <c r="G28" s="235">
        <f>ZakladDPHSniVypocet+ZakladDPHZaklVypocet</f>
        <v>0</v>
      </c>
      <c r="H28" s="235"/>
      <c r="I28" s="235"/>
      <c r="J28" s="104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00" t="s">
        <v>36</v>
      </c>
      <c r="C29" s="105"/>
      <c r="D29" s="105"/>
      <c r="E29" s="105"/>
      <c r="F29" s="106"/>
      <c r="G29" s="235">
        <f>A27</f>
        <v>0</v>
      </c>
      <c r="H29" s="235"/>
      <c r="I29" s="235"/>
      <c r="J29" s="107" t="s">
        <v>88</v>
      </c>
    </row>
    <row r="30" spans="1:10" ht="12.75" customHeight="1" x14ac:dyDescent="0.2">
      <c r="A30" s="2"/>
      <c r="B30" s="2"/>
      <c r="J30" s="7"/>
    </row>
    <row r="31" spans="1:10" ht="30" customHeight="1" x14ac:dyDescent="0.2">
      <c r="A31" s="2"/>
      <c r="B31" s="2"/>
      <c r="J31" s="7"/>
    </row>
    <row r="32" spans="1:10" ht="18.75" customHeight="1" x14ac:dyDescent="0.2">
      <c r="A32" s="2"/>
      <c r="B32" s="15"/>
      <c r="C32" s="68" t="s">
        <v>12</v>
      </c>
      <c r="D32" s="69"/>
      <c r="E32" s="69"/>
      <c r="F32" s="13" t="s">
        <v>11</v>
      </c>
      <c r="G32" s="24"/>
      <c r="H32" s="25"/>
      <c r="I32" s="24"/>
      <c r="J32" s="7"/>
    </row>
    <row r="33" spans="1:10" ht="47.25" customHeight="1" x14ac:dyDescent="0.2">
      <c r="A33" s="2"/>
      <c r="B33" s="2"/>
      <c r="J33" s="7"/>
    </row>
    <row r="34" spans="1:10" s="19" customFormat="1" ht="18.75" customHeight="1" x14ac:dyDescent="0.2">
      <c r="A34" s="18"/>
      <c r="B34" s="18"/>
      <c r="C34" s="70"/>
      <c r="D34" s="236"/>
      <c r="E34" s="237"/>
      <c r="G34" s="238"/>
      <c r="H34" s="239"/>
      <c r="I34" s="239"/>
      <c r="J34" s="23"/>
    </row>
    <row r="35" spans="1:10" ht="12.75" customHeight="1" x14ac:dyDescent="0.2">
      <c r="A35" s="2"/>
      <c r="B35" s="2"/>
      <c r="D35" s="229" t="s">
        <v>2</v>
      </c>
      <c r="E35" s="229"/>
      <c r="H35" s="8" t="s">
        <v>3</v>
      </c>
      <c r="J35" s="7"/>
    </row>
    <row r="36" spans="1:10" ht="13.5" customHeight="1" thickBot="1" x14ac:dyDescent="0.25">
      <c r="A36" s="9"/>
      <c r="B36" s="9"/>
      <c r="C36" s="71"/>
      <c r="D36" s="71"/>
      <c r="E36" s="71"/>
      <c r="F36" s="10"/>
      <c r="G36" s="10"/>
      <c r="H36" s="10"/>
      <c r="I36" s="10"/>
      <c r="J36" s="11"/>
    </row>
    <row r="37" spans="1:10" ht="27" customHeight="1" x14ac:dyDescent="0.2">
      <c r="B37" s="84" t="s">
        <v>17</v>
      </c>
      <c r="C37" s="85"/>
      <c r="D37" s="85"/>
      <c r="E37" s="85"/>
      <c r="F37" s="86"/>
      <c r="G37" s="86"/>
      <c r="H37" s="86"/>
      <c r="I37" s="86"/>
      <c r="J37" s="87"/>
    </row>
    <row r="38" spans="1:10" ht="25.5" customHeight="1" x14ac:dyDescent="0.2">
      <c r="A38" s="83" t="s">
        <v>38</v>
      </c>
      <c r="B38" s="88" t="s">
        <v>18</v>
      </c>
      <c r="C38" s="89" t="s">
        <v>6</v>
      </c>
      <c r="D38" s="89"/>
      <c r="E38" s="89"/>
      <c r="F38" s="90" t="str">
        <f>B23</f>
        <v>Základ pro sníženou DPH</v>
      </c>
      <c r="G38" s="90" t="str">
        <f>B25</f>
        <v>Základ pro základní DPH</v>
      </c>
      <c r="H38" s="91" t="s">
        <v>19</v>
      </c>
      <c r="I38" s="91" t="s">
        <v>1</v>
      </c>
      <c r="J38" s="92" t="s">
        <v>0</v>
      </c>
    </row>
    <row r="39" spans="1:10" ht="25.5" hidden="1" customHeight="1" x14ac:dyDescent="0.2">
      <c r="A39" s="83">
        <v>1</v>
      </c>
      <c r="B39" s="93" t="s">
        <v>42</v>
      </c>
      <c r="C39" s="240"/>
      <c r="D39" s="240"/>
      <c r="E39" s="240"/>
      <c r="F39" s="94">
        <f>'01 Pol'!U115+'02 Pol'!U78+'03 Pol'!U112+'04 Pol'!U80+'05 Pol'!U116+'06 Pol'!U116+'07 Pol'!U72+'08 Pol'!U119+'09 Pol'!U112+'10 Pol'!U115+'11 Pol'!U110+'12 Pol'!U113+'13 Pol'!U99+'14 Pol'!U114+'15 Pol'!U110+'16 Pol'!U115+'17 Pol'!U288+'18 Pol'!U94+'19 Pol'!U11+'20 Pol'!U48+'21 Pol'!U13</f>
        <v>0</v>
      </c>
      <c r="G39" s="95">
        <f>'01 Pol'!V115+'02 Pol'!V78+'03 Pol'!V112+'04 Pol'!V80+'05 Pol'!V116+'06 Pol'!V116+'07 Pol'!V72+'08 Pol'!V119+'09 Pol'!V112+'10 Pol'!V115+'11 Pol'!V110+'12 Pol'!V113+'13 Pol'!V99+'14 Pol'!V114+'15 Pol'!V110+'16 Pol'!V115+'17 Pol'!V288+'18 Pol'!V94+'19 Pol'!V11+'20 Pol'!V48+'21 Pol'!V13</f>
        <v>0</v>
      </c>
      <c r="H39" s="96">
        <f t="shared" ref="H39:H61" si="1">(F39*SazbaDPH1/100)+(G39*SazbaDPH2/100)</f>
        <v>0</v>
      </c>
      <c r="I39" s="96">
        <f t="shared" ref="I39:I61" si="2">F39+G39+H39</f>
        <v>0</v>
      </c>
      <c r="J39" s="97" t="str">
        <f t="shared" ref="J39:J61" si="3">IF(_xlfn.SINGLE(CenaCelkemVypocet)=0,"",I39/_xlfn.SINGLE(CenaCelkemVypocet)*100)</f>
        <v/>
      </c>
    </row>
    <row r="40" spans="1:10" ht="25.5" customHeight="1" x14ac:dyDescent="0.2">
      <c r="A40" s="83">
        <v>2</v>
      </c>
      <c r="B40" s="98" t="s">
        <v>43</v>
      </c>
      <c r="C40" s="241" t="s">
        <v>44</v>
      </c>
      <c r="D40" s="241"/>
      <c r="E40" s="241"/>
      <c r="F40" s="158">
        <f>'01 Pol'!U115+'02 Pol'!U78+'03 Pol'!U112+'04 Pol'!U80+'05 Pol'!U116+'06 Pol'!U116+'07 Pol'!U72+'08 Pol'!U119+'09 Pol'!U112+'10 Pol'!U115+'11 Pol'!U110+'12 Pol'!U113+'13 Pol'!U99+'14 Pol'!U114+'15 Pol'!U110+'16 Pol'!U115+'17 Pol'!U288+'18 Pol'!U94+'19 Pol'!U11+'20 Pol'!U48+'21 Pol'!U13</f>
        <v>0</v>
      </c>
      <c r="G40" s="159">
        <f>'01 Pol'!V115+'02 Pol'!V78+'03 Pol'!V112+'04 Pol'!V80+'05 Pol'!V116+'06 Pol'!V116+'07 Pol'!V72+'08 Pol'!V119+'09 Pol'!V112+'10 Pol'!V115+'11 Pol'!V110+'12 Pol'!V113+'13 Pol'!V99+'14 Pol'!V114+'15 Pol'!V110+'16 Pol'!V115+'17 Pol'!V288+'18 Pol'!V94+'19 Pol'!V11+'20 Pol'!V48+'21 Pol'!V13</f>
        <v>0</v>
      </c>
      <c r="H40" s="159">
        <f t="shared" si="1"/>
        <v>0</v>
      </c>
      <c r="I40" s="159">
        <f t="shared" si="2"/>
        <v>0</v>
      </c>
      <c r="J40" s="170" t="str">
        <f t="shared" si="3"/>
        <v/>
      </c>
    </row>
    <row r="41" spans="1:10" ht="25.5" customHeight="1" x14ac:dyDescent="0.2">
      <c r="A41" s="83">
        <v>3</v>
      </c>
      <c r="B41" s="99" t="s">
        <v>45</v>
      </c>
      <c r="C41" s="240" t="s">
        <v>46</v>
      </c>
      <c r="D41" s="240"/>
      <c r="E41" s="240"/>
      <c r="F41" s="160">
        <f>'01 Pol'!U115</f>
        <v>0</v>
      </c>
      <c r="G41" s="161">
        <f>'01 Pol'!V115</f>
        <v>0</v>
      </c>
      <c r="H41" s="161">
        <f t="shared" si="1"/>
        <v>0</v>
      </c>
      <c r="I41" s="161">
        <f t="shared" si="2"/>
        <v>0</v>
      </c>
      <c r="J41" s="171" t="str">
        <f t="shared" si="3"/>
        <v/>
      </c>
    </row>
    <row r="42" spans="1:10" ht="25.5" customHeight="1" x14ac:dyDescent="0.2">
      <c r="A42" s="83">
        <v>3</v>
      </c>
      <c r="B42" s="99" t="s">
        <v>47</v>
      </c>
      <c r="C42" s="240" t="s">
        <v>48</v>
      </c>
      <c r="D42" s="240"/>
      <c r="E42" s="240"/>
      <c r="F42" s="160">
        <f>'02 Pol'!U78</f>
        <v>0</v>
      </c>
      <c r="G42" s="161">
        <f>'02 Pol'!V78</f>
        <v>0</v>
      </c>
      <c r="H42" s="161">
        <f t="shared" si="1"/>
        <v>0</v>
      </c>
      <c r="I42" s="161">
        <f t="shared" si="2"/>
        <v>0</v>
      </c>
      <c r="J42" s="171" t="str">
        <f t="shared" si="3"/>
        <v/>
      </c>
    </row>
    <row r="43" spans="1:10" ht="25.5" customHeight="1" x14ac:dyDescent="0.2">
      <c r="A43" s="83">
        <v>3</v>
      </c>
      <c r="B43" s="99" t="s">
        <v>49</v>
      </c>
      <c r="C43" s="240" t="s">
        <v>50</v>
      </c>
      <c r="D43" s="240"/>
      <c r="E43" s="240"/>
      <c r="F43" s="160">
        <f>'03 Pol'!U112</f>
        <v>0</v>
      </c>
      <c r="G43" s="161">
        <f>'03 Pol'!V112</f>
        <v>0</v>
      </c>
      <c r="H43" s="161">
        <f t="shared" si="1"/>
        <v>0</v>
      </c>
      <c r="I43" s="161">
        <f t="shared" si="2"/>
        <v>0</v>
      </c>
      <c r="J43" s="171" t="str">
        <f t="shared" si="3"/>
        <v/>
      </c>
    </row>
    <row r="44" spans="1:10" ht="25.5" customHeight="1" x14ac:dyDescent="0.2">
      <c r="A44" s="83">
        <v>3</v>
      </c>
      <c r="B44" s="99" t="s">
        <v>51</v>
      </c>
      <c r="C44" s="240" t="s">
        <v>52</v>
      </c>
      <c r="D44" s="240"/>
      <c r="E44" s="240"/>
      <c r="F44" s="160">
        <f>'04 Pol'!U80</f>
        <v>0</v>
      </c>
      <c r="G44" s="161">
        <f>'04 Pol'!V80</f>
        <v>0</v>
      </c>
      <c r="H44" s="161">
        <f t="shared" si="1"/>
        <v>0</v>
      </c>
      <c r="I44" s="161">
        <f t="shared" si="2"/>
        <v>0</v>
      </c>
      <c r="J44" s="171" t="str">
        <f t="shared" si="3"/>
        <v/>
      </c>
    </row>
    <row r="45" spans="1:10" ht="25.5" customHeight="1" x14ac:dyDescent="0.2">
      <c r="A45" s="83">
        <v>3</v>
      </c>
      <c r="B45" s="99" t="s">
        <v>53</v>
      </c>
      <c r="C45" s="240" t="s">
        <v>54</v>
      </c>
      <c r="D45" s="240"/>
      <c r="E45" s="240"/>
      <c r="F45" s="160">
        <f>'05 Pol'!U116</f>
        <v>0</v>
      </c>
      <c r="G45" s="161">
        <f>'05 Pol'!V116</f>
        <v>0</v>
      </c>
      <c r="H45" s="161">
        <f t="shared" si="1"/>
        <v>0</v>
      </c>
      <c r="I45" s="161">
        <f t="shared" si="2"/>
        <v>0</v>
      </c>
      <c r="J45" s="171" t="str">
        <f t="shared" si="3"/>
        <v/>
      </c>
    </row>
    <row r="46" spans="1:10" ht="25.5" customHeight="1" x14ac:dyDescent="0.2">
      <c r="A46" s="83">
        <v>3</v>
      </c>
      <c r="B46" s="99" t="s">
        <v>55</v>
      </c>
      <c r="C46" s="240" t="s">
        <v>56</v>
      </c>
      <c r="D46" s="240"/>
      <c r="E46" s="240"/>
      <c r="F46" s="160">
        <f>'06 Pol'!U116</f>
        <v>0</v>
      </c>
      <c r="G46" s="161">
        <f>'06 Pol'!V116</f>
        <v>0</v>
      </c>
      <c r="H46" s="161">
        <f t="shared" si="1"/>
        <v>0</v>
      </c>
      <c r="I46" s="161">
        <f t="shared" si="2"/>
        <v>0</v>
      </c>
      <c r="J46" s="171" t="str">
        <f t="shared" si="3"/>
        <v/>
      </c>
    </row>
    <row r="47" spans="1:10" ht="25.5" customHeight="1" x14ac:dyDescent="0.2">
      <c r="A47" s="83">
        <v>3</v>
      </c>
      <c r="B47" s="99" t="s">
        <v>57</v>
      </c>
      <c r="C47" s="240" t="s">
        <v>58</v>
      </c>
      <c r="D47" s="240"/>
      <c r="E47" s="240"/>
      <c r="F47" s="160">
        <f>'07 Pol'!U72</f>
        <v>0</v>
      </c>
      <c r="G47" s="161">
        <f>'07 Pol'!V72</f>
        <v>0</v>
      </c>
      <c r="H47" s="161">
        <f t="shared" si="1"/>
        <v>0</v>
      </c>
      <c r="I47" s="161">
        <f t="shared" si="2"/>
        <v>0</v>
      </c>
      <c r="J47" s="171" t="str">
        <f t="shared" si="3"/>
        <v/>
      </c>
    </row>
    <row r="48" spans="1:10" ht="25.5" customHeight="1" x14ac:dyDescent="0.2">
      <c r="A48" s="83">
        <v>3</v>
      </c>
      <c r="B48" s="99" t="s">
        <v>59</v>
      </c>
      <c r="C48" s="240" t="s">
        <v>60</v>
      </c>
      <c r="D48" s="240"/>
      <c r="E48" s="240"/>
      <c r="F48" s="160">
        <f>'08 Pol'!U119</f>
        <v>0</v>
      </c>
      <c r="G48" s="161">
        <f>'08 Pol'!V119</f>
        <v>0</v>
      </c>
      <c r="H48" s="161">
        <f t="shared" si="1"/>
        <v>0</v>
      </c>
      <c r="I48" s="161">
        <f t="shared" si="2"/>
        <v>0</v>
      </c>
      <c r="J48" s="171" t="str">
        <f t="shared" si="3"/>
        <v/>
      </c>
    </row>
    <row r="49" spans="1:10" ht="25.5" customHeight="1" x14ac:dyDescent="0.2">
      <c r="A49" s="83">
        <v>3</v>
      </c>
      <c r="B49" s="99" t="s">
        <v>61</v>
      </c>
      <c r="C49" s="240" t="s">
        <v>62</v>
      </c>
      <c r="D49" s="240"/>
      <c r="E49" s="240"/>
      <c r="F49" s="160">
        <f>'09 Pol'!U112</f>
        <v>0</v>
      </c>
      <c r="G49" s="161">
        <f>'09 Pol'!V112</f>
        <v>0</v>
      </c>
      <c r="H49" s="161">
        <f t="shared" si="1"/>
        <v>0</v>
      </c>
      <c r="I49" s="161">
        <f t="shared" si="2"/>
        <v>0</v>
      </c>
      <c r="J49" s="171" t="str">
        <f t="shared" si="3"/>
        <v/>
      </c>
    </row>
    <row r="50" spans="1:10" ht="25.5" customHeight="1" x14ac:dyDescent="0.2">
      <c r="A50" s="83">
        <v>3</v>
      </c>
      <c r="B50" s="99" t="s">
        <v>63</v>
      </c>
      <c r="C50" s="240" t="s">
        <v>64</v>
      </c>
      <c r="D50" s="240"/>
      <c r="E50" s="240"/>
      <c r="F50" s="160">
        <f>'10 Pol'!U115</f>
        <v>0</v>
      </c>
      <c r="G50" s="161">
        <f>'10 Pol'!V115</f>
        <v>0</v>
      </c>
      <c r="H50" s="161">
        <f t="shared" si="1"/>
        <v>0</v>
      </c>
      <c r="I50" s="161">
        <f t="shared" si="2"/>
        <v>0</v>
      </c>
      <c r="J50" s="171" t="str">
        <f t="shared" si="3"/>
        <v/>
      </c>
    </row>
    <row r="51" spans="1:10" ht="25.5" customHeight="1" x14ac:dyDescent="0.2">
      <c r="A51" s="83">
        <v>3</v>
      </c>
      <c r="B51" s="99" t="s">
        <v>65</v>
      </c>
      <c r="C51" s="240" t="s">
        <v>66</v>
      </c>
      <c r="D51" s="240"/>
      <c r="E51" s="240"/>
      <c r="F51" s="160">
        <f>'11 Pol'!U110</f>
        <v>0</v>
      </c>
      <c r="G51" s="161">
        <f>'11 Pol'!V110</f>
        <v>0</v>
      </c>
      <c r="H51" s="161">
        <f t="shared" si="1"/>
        <v>0</v>
      </c>
      <c r="I51" s="161">
        <f t="shared" si="2"/>
        <v>0</v>
      </c>
      <c r="J51" s="171" t="str">
        <f t="shared" si="3"/>
        <v/>
      </c>
    </row>
    <row r="52" spans="1:10" ht="25.5" customHeight="1" x14ac:dyDescent="0.2">
      <c r="A52" s="83">
        <v>3</v>
      </c>
      <c r="B52" s="99" t="s">
        <v>67</v>
      </c>
      <c r="C52" s="240" t="s">
        <v>68</v>
      </c>
      <c r="D52" s="240"/>
      <c r="E52" s="240"/>
      <c r="F52" s="160">
        <f>'12 Pol'!U113</f>
        <v>0</v>
      </c>
      <c r="G52" s="161">
        <f>'12 Pol'!V113</f>
        <v>0</v>
      </c>
      <c r="H52" s="161">
        <f t="shared" si="1"/>
        <v>0</v>
      </c>
      <c r="I52" s="161">
        <f t="shared" si="2"/>
        <v>0</v>
      </c>
      <c r="J52" s="171" t="str">
        <f t="shared" si="3"/>
        <v/>
      </c>
    </row>
    <row r="53" spans="1:10" ht="25.5" customHeight="1" x14ac:dyDescent="0.2">
      <c r="A53" s="83">
        <v>3</v>
      </c>
      <c r="B53" s="99" t="s">
        <v>69</v>
      </c>
      <c r="C53" s="240" t="s">
        <v>70</v>
      </c>
      <c r="D53" s="240"/>
      <c r="E53" s="240"/>
      <c r="F53" s="160">
        <f>'13 Pol'!U99</f>
        <v>0</v>
      </c>
      <c r="G53" s="161">
        <f>'13 Pol'!V99</f>
        <v>0</v>
      </c>
      <c r="H53" s="161">
        <f t="shared" si="1"/>
        <v>0</v>
      </c>
      <c r="I53" s="161">
        <f t="shared" si="2"/>
        <v>0</v>
      </c>
      <c r="J53" s="171" t="str">
        <f t="shared" si="3"/>
        <v/>
      </c>
    </row>
    <row r="54" spans="1:10" ht="25.5" customHeight="1" x14ac:dyDescent="0.2">
      <c r="A54" s="83">
        <v>3</v>
      </c>
      <c r="B54" s="99" t="s">
        <v>71</v>
      </c>
      <c r="C54" s="240" t="s">
        <v>72</v>
      </c>
      <c r="D54" s="240"/>
      <c r="E54" s="240"/>
      <c r="F54" s="160">
        <f>'14 Pol'!U114</f>
        <v>0</v>
      </c>
      <c r="G54" s="161">
        <f>'14 Pol'!V114</f>
        <v>0</v>
      </c>
      <c r="H54" s="161">
        <f t="shared" si="1"/>
        <v>0</v>
      </c>
      <c r="I54" s="161">
        <f t="shared" si="2"/>
        <v>0</v>
      </c>
      <c r="J54" s="171" t="str">
        <f t="shared" si="3"/>
        <v/>
      </c>
    </row>
    <row r="55" spans="1:10" ht="25.5" customHeight="1" x14ac:dyDescent="0.2">
      <c r="A55" s="83">
        <v>3</v>
      </c>
      <c r="B55" s="99" t="s">
        <v>73</v>
      </c>
      <c r="C55" s="240" t="s">
        <v>74</v>
      </c>
      <c r="D55" s="240"/>
      <c r="E55" s="240"/>
      <c r="F55" s="160">
        <f>'15 Pol'!U110</f>
        <v>0</v>
      </c>
      <c r="G55" s="161">
        <f>'15 Pol'!V110</f>
        <v>0</v>
      </c>
      <c r="H55" s="161">
        <f t="shared" si="1"/>
        <v>0</v>
      </c>
      <c r="I55" s="161">
        <f t="shared" si="2"/>
        <v>0</v>
      </c>
      <c r="J55" s="171" t="str">
        <f t="shared" si="3"/>
        <v/>
      </c>
    </row>
    <row r="56" spans="1:10" ht="25.5" customHeight="1" x14ac:dyDescent="0.2">
      <c r="A56" s="83">
        <v>3</v>
      </c>
      <c r="B56" s="99" t="s">
        <v>75</v>
      </c>
      <c r="C56" s="240" t="s">
        <v>76</v>
      </c>
      <c r="D56" s="240"/>
      <c r="E56" s="240"/>
      <c r="F56" s="160">
        <f>'16 Pol'!U115</f>
        <v>0</v>
      </c>
      <c r="G56" s="161">
        <f>'16 Pol'!V115</f>
        <v>0</v>
      </c>
      <c r="H56" s="161">
        <f t="shared" si="1"/>
        <v>0</v>
      </c>
      <c r="I56" s="161">
        <f t="shared" si="2"/>
        <v>0</v>
      </c>
      <c r="J56" s="171" t="str">
        <f t="shared" si="3"/>
        <v/>
      </c>
    </row>
    <row r="57" spans="1:10" ht="25.5" customHeight="1" x14ac:dyDescent="0.2">
      <c r="A57" s="83">
        <v>3</v>
      </c>
      <c r="B57" s="99" t="s">
        <v>77</v>
      </c>
      <c r="C57" s="240" t="s">
        <v>78</v>
      </c>
      <c r="D57" s="240"/>
      <c r="E57" s="240"/>
      <c r="F57" s="160">
        <f>'17 Pol'!U288</f>
        <v>0</v>
      </c>
      <c r="G57" s="161">
        <f>'17 Pol'!V288</f>
        <v>0</v>
      </c>
      <c r="H57" s="161">
        <f t="shared" si="1"/>
        <v>0</v>
      </c>
      <c r="I57" s="161">
        <f t="shared" si="2"/>
        <v>0</v>
      </c>
      <c r="J57" s="171" t="str">
        <f t="shared" si="3"/>
        <v/>
      </c>
    </row>
    <row r="58" spans="1:10" ht="25.5" customHeight="1" x14ac:dyDescent="0.2">
      <c r="A58" s="83">
        <v>3</v>
      </c>
      <c r="B58" s="99" t="s">
        <v>79</v>
      </c>
      <c r="C58" s="240" t="s">
        <v>80</v>
      </c>
      <c r="D58" s="240"/>
      <c r="E58" s="240"/>
      <c r="F58" s="160">
        <f>'18 Pol'!U94</f>
        <v>0</v>
      </c>
      <c r="G58" s="161">
        <f>'18 Pol'!V94</f>
        <v>0</v>
      </c>
      <c r="H58" s="161">
        <f t="shared" si="1"/>
        <v>0</v>
      </c>
      <c r="I58" s="161">
        <f t="shared" si="2"/>
        <v>0</v>
      </c>
      <c r="J58" s="171" t="str">
        <f t="shared" si="3"/>
        <v/>
      </c>
    </row>
    <row r="59" spans="1:10" ht="25.5" customHeight="1" x14ac:dyDescent="0.2">
      <c r="A59" s="83">
        <v>3</v>
      </c>
      <c r="B59" s="99" t="s">
        <v>81</v>
      </c>
      <c r="C59" s="240" t="s">
        <v>82</v>
      </c>
      <c r="D59" s="240"/>
      <c r="E59" s="240"/>
      <c r="F59" s="160">
        <f>'19 Pol'!U11</f>
        <v>0</v>
      </c>
      <c r="G59" s="161">
        <f>'19 Pol'!V11</f>
        <v>0</v>
      </c>
      <c r="H59" s="161">
        <f t="shared" si="1"/>
        <v>0</v>
      </c>
      <c r="I59" s="161">
        <f t="shared" si="2"/>
        <v>0</v>
      </c>
      <c r="J59" s="171" t="str">
        <f t="shared" si="3"/>
        <v/>
      </c>
    </row>
    <row r="60" spans="1:10" ht="25.5" customHeight="1" x14ac:dyDescent="0.2">
      <c r="A60" s="83">
        <v>3</v>
      </c>
      <c r="B60" s="99" t="s">
        <v>83</v>
      </c>
      <c r="C60" s="240" t="s">
        <v>84</v>
      </c>
      <c r="D60" s="240"/>
      <c r="E60" s="240"/>
      <c r="F60" s="160">
        <f>'20 Pol'!U48</f>
        <v>0</v>
      </c>
      <c r="G60" s="161">
        <f>'20 Pol'!V48</f>
        <v>0</v>
      </c>
      <c r="H60" s="161">
        <f t="shared" si="1"/>
        <v>0</v>
      </c>
      <c r="I60" s="161">
        <f t="shared" si="2"/>
        <v>0</v>
      </c>
      <c r="J60" s="171" t="str">
        <f t="shared" si="3"/>
        <v/>
      </c>
    </row>
    <row r="61" spans="1:10" ht="25.5" customHeight="1" x14ac:dyDescent="0.2">
      <c r="A61" s="83">
        <v>3</v>
      </c>
      <c r="B61" s="99" t="s">
        <v>85</v>
      </c>
      <c r="C61" s="240" t="s">
        <v>86</v>
      </c>
      <c r="D61" s="240"/>
      <c r="E61" s="240"/>
      <c r="F61" s="160">
        <f>'21 Pol'!U13</f>
        <v>0</v>
      </c>
      <c r="G61" s="161">
        <f>'21 Pol'!V13</f>
        <v>0</v>
      </c>
      <c r="H61" s="161">
        <f t="shared" si="1"/>
        <v>0</v>
      </c>
      <c r="I61" s="161">
        <f t="shared" si="2"/>
        <v>0</v>
      </c>
      <c r="J61" s="171" t="str">
        <f t="shared" si="3"/>
        <v/>
      </c>
    </row>
    <row r="62" spans="1:10" ht="25.5" customHeight="1" x14ac:dyDescent="0.2">
      <c r="A62" s="83"/>
      <c r="B62" s="242" t="s">
        <v>87</v>
      </c>
      <c r="C62" s="243"/>
      <c r="D62" s="243"/>
      <c r="E62" s="244"/>
      <c r="F62" s="162">
        <f>SUMIF(A39:A61,"=1",F39:F61)</f>
        <v>0</v>
      </c>
      <c r="G62" s="163">
        <f>SUMIF(A39:A61,"=1",G39:G61)</f>
        <v>0</v>
      </c>
      <c r="H62" s="163">
        <f>SUMIF(A39:A61,"=1",H39:H61)</f>
        <v>0</v>
      </c>
      <c r="I62" s="163">
        <f>SUMIF(A39:A61,"=1",I39:I61)</f>
        <v>0</v>
      </c>
      <c r="J62" s="172">
        <f>SUMIF(A39:A61,"=1",J39:J61)</f>
        <v>0</v>
      </c>
    </row>
    <row r="63" spans="1:10" x14ac:dyDescent="0.2">
      <c r="F63" s="164"/>
      <c r="G63" s="164"/>
      <c r="H63" s="164"/>
      <c r="I63" s="164"/>
      <c r="J63" s="173"/>
    </row>
    <row r="64" spans="1:10" x14ac:dyDescent="0.2">
      <c r="F64" s="164"/>
      <c r="G64" s="164"/>
      <c r="H64" s="164"/>
      <c r="I64" s="164"/>
      <c r="J64" s="173"/>
    </row>
    <row r="65" spans="1:10" x14ac:dyDescent="0.2">
      <c r="F65" s="164"/>
      <c r="G65" s="164"/>
      <c r="H65" s="164"/>
      <c r="I65" s="164"/>
      <c r="J65" s="173"/>
    </row>
    <row r="66" spans="1:10" ht="15.75" x14ac:dyDescent="0.25">
      <c r="B66" s="108" t="s">
        <v>89</v>
      </c>
      <c r="F66" s="164"/>
      <c r="G66" s="164"/>
      <c r="H66" s="164"/>
      <c r="I66" s="164"/>
      <c r="J66" s="173"/>
    </row>
    <row r="67" spans="1:10" x14ac:dyDescent="0.2">
      <c r="F67" s="164"/>
      <c r="G67" s="164"/>
      <c r="H67" s="164"/>
      <c r="I67" s="164"/>
      <c r="J67" s="173"/>
    </row>
    <row r="68" spans="1:10" ht="25.5" customHeight="1" x14ac:dyDescent="0.2">
      <c r="A68" s="110"/>
      <c r="B68" s="113" t="s">
        <v>18</v>
      </c>
      <c r="C68" s="113" t="s">
        <v>6</v>
      </c>
      <c r="D68" s="114"/>
      <c r="E68" s="114"/>
      <c r="F68" s="165" t="s">
        <v>90</v>
      </c>
      <c r="G68" s="165"/>
      <c r="H68" s="165"/>
      <c r="I68" s="165" t="s">
        <v>31</v>
      </c>
      <c r="J68" s="174" t="s">
        <v>0</v>
      </c>
    </row>
    <row r="69" spans="1:10" ht="36.75" customHeight="1" x14ac:dyDescent="0.2">
      <c r="A69" s="111"/>
      <c r="B69" s="115" t="s">
        <v>91</v>
      </c>
      <c r="C69" s="245" t="s">
        <v>92</v>
      </c>
      <c r="D69" s="246"/>
      <c r="E69" s="246"/>
      <c r="F69" s="166" t="s">
        <v>26</v>
      </c>
      <c r="G69" s="167"/>
      <c r="H69" s="167"/>
      <c r="I69" s="167">
        <f>'01 Pol'!G8+'03 Pol'!G8+'05 Pol'!G8+'06 Pol'!G8+'08 Pol'!G8+'09 Pol'!G8+'10 Pol'!G8+'11 Pol'!G8+'12 Pol'!G8+'13 Pol'!G8+'14 Pol'!G8+'15 Pol'!G8+'16 Pol'!G8</f>
        <v>0</v>
      </c>
      <c r="J69" s="175" t="str">
        <f>IF(I94=0,"",I69/I94*100)</f>
        <v/>
      </c>
    </row>
    <row r="70" spans="1:10" ht="36.75" customHeight="1" x14ac:dyDescent="0.2">
      <c r="A70" s="111"/>
      <c r="B70" s="115" t="s">
        <v>93</v>
      </c>
      <c r="C70" s="245" t="s">
        <v>94</v>
      </c>
      <c r="D70" s="246"/>
      <c r="E70" s="246"/>
      <c r="F70" s="166" t="s">
        <v>26</v>
      </c>
      <c r="G70" s="167"/>
      <c r="H70" s="167"/>
      <c r="I70" s="167">
        <f>'01 Pol'!G13+'02 Pol'!G8+'03 Pol'!G12+'04 Pol'!G8+'05 Pol'!G13+'06 Pol'!G12+'07 Pol'!G8+'08 Pol'!G13+'09 Pol'!G12+'10 Pol'!G12+'11 Pol'!G12+'12 Pol'!G13+'13 Pol'!G10+'14 Pol'!G12+'15 Pol'!G12+'16 Pol'!G12</f>
        <v>0</v>
      </c>
      <c r="J70" s="175" t="str">
        <f>IF(I94=0,"",I70/I94*100)</f>
        <v/>
      </c>
    </row>
    <row r="71" spans="1:10" ht="36.75" customHeight="1" x14ac:dyDescent="0.2">
      <c r="A71" s="111"/>
      <c r="B71" s="115" t="s">
        <v>95</v>
      </c>
      <c r="C71" s="245" t="s">
        <v>96</v>
      </c>
      <c r="D71" s="246"/>
      <c r="E71" s="246"/>
      <c r="F71" s="166" t="s">
        <v>26</v>
      </c>
      <c r="G71" s="167"/>
      <c r="H71" s="167"/>
      <c r="I71" s="167">
        <f>'01 Pol'!G21+'02 Pol'!G15+'03 Pol'!G22+'04 Pol'!G15+'05 Pol'!G21+'06 Pol'!G22+'08 Pol'!G25+'09 Pol'!G22+'10 Pol'!G22+'11 Pol'!G22+'12 Pol'!G23+'13 Pol'!G20+'14 Pol'!G22+'15 Pol'!G22+'16 Pol'!G22</f>
        <v>0</v>
      </c>
      <c r="J71" s="175" t="str">
        <f>IF(I94=0,"",I71/I94*100)</f>
        <v/>
      </c>
    </row>
    <row r="72" spans="1:10" ht="36.75" customHeight="1" x14ac:dyDescent="0.2">
      <c r="A72" s="111"/>
      <c r="B72" s="115" t="s">
        <v>97</v>
      </c>
      <c r="C72" s="245" t="s">
        <v>98</v>
      </c>
      <c r="D72" s="246"/>
      <c r="E72" s="246"/>
      <c r="F72" s="166" t="s">
        <v>26</v>
      </c>
      <c r="G72" s="167"/>
      <c r="H72" s="167"/>
      <c r="I72" s="167">
        <f>'01 Pol'!G27+'02 Pol'!G17+'03 Pol'!G30+'04 Pol'!G17+'05 Pol'!G27+'06 Pol'!G30+'07 Pol'!G15+'08 Pol'!G33+'09 Pol'!G30+'10 Pol'!G30+'11 Pol'!G30+'12 Pol'!G31+'13 Pol'!G28+'14 Pol'!G30+'15 Pol'!G30+'16 Pol'!G30+'18 Pol'!G8</f>
        <v>0</v>
      </c>
      <c r="J72" s="175" t="str">
        <f>IF(I94=0,"",I72/I94*100)</f>
        <v/>
      </c>
    </row>
    <row r="73" spans="1:10" ht="36.75" customHeight="1" x14ac:dyDescent="0.2">
      <c r="A73" s="111"/>
      <c r="B73" s="115" t="s">
        <v>99</v>
      </c>
      <c r="C73" s="245" t="s">
        <v>100</v>
      </c>
      <c r="D73" s="246"/>
      <c r="E73" s="246"/>
      <c r="F73" s="166" t="s">
        <v>26</v>
      </c>
      <c r="G73" s="167"/>
      <c r="H73" s="167"/>
      <c r="I73" s="167">
        <f>'21 Pol'!G8</f>
        <v>0</v>
      </c>
      <c r="J73" s="175" t="str">
        <f>IF(I94=0,"",I73/I94*100)</f>
        <v/>
      </c>
    </row>
    <row r="74" spans="1:10" ht="36.75" customHeight="1" x14ac:dyDescent="0.2">
      <c r="A74" s="111"/>
      <c r="B74" s="115" t="s">
        <v>101</v>
      </c>
      <c r="C74" s="245" t="s">
        <v>102</v>
      </c>
      <c r="D74" s="246"/>
      <c r="E74" s="246"/>
      <c r="F74" s="166" t="s">
        <v>26</v>
      </c>
      <c r="G74" s="167"/>
      <c r="H74" s="167"/>
      <c r="I74" s="167">
        <f>'01 Pol'!G30+'02 Pol'!G20+'03 Pol'!G34+'04 Pol'!G20+'05 Pol'!G30+'06 Pol'!G34+'07 Pol'!G19+'08 Pol'!G37+'09 Pol'!G33+'10 Pol'!G34+'11 Pol'!G34+'12 Pol'!G35+'13 Pol'!G31+'14 Pol'!G34+'15 Pol'!G34+'16 Pol'!G33</f>
        <v>0</v>
      </c>
      <c r="J74" s="175" t="str">
        <f>IF(I94=0,"",I74/I94*100)</f>
        <v/>
      </c>
    </row>
    <row r="75" spans="1:10" ht="36.75" customHeight="1" x14ac:dyDescent="0.2">
      <c r="A75" s="111"/>
      <c r="B75" s="115" t="s">
        <v>103</v>
      </c>
      <c r="C75" s="245" t="s">
        <v>104</v>
      </c>
      <c r="D75" s="246"/>
      <c r="E75" s="246"/>
      <c r="F75" s="166" t="s">
        <v>26</v>
      </c>
      <c r="G75" s="167"/>
      <c r="H75" s="167"/>
      <c r="I75" s="167">
        <f>'01 Pol'!G32+'02 Pol'!G22+'03 Pol'!G36+'04 Pol'!G22+'05 Pol'!G32+'06 Pol'!G36+'07 Pol'!G21+'08 Pol'!G39+'09 Pol'!G35+'10 Pol'!G36+'11 Pol'!G36+'12 Pol'!G37+'13 Pol'!G33+'14 Pol'!G36+'15 Pol'!G36+'16 Pol'!G35+'17 Pol'!G8</f>
        <v>0</v>
      </c>
      <c r="J75" s="175" t="str">
        <f>IF(I94=0,"",I75/I94*100)</f>
        <v/>
      </c>
    </row>
    <row r="76" spans="1:10" ht="36.75" customHeight="1" x14ac:dyDescent="0.2">
      <c r="A76" s="111"/>
      <c r="B76" s="115" t="s">
        <v>105</v>
      </c>
      <c r="C76" s="245" t="s">
        <v>106</v>
      </c>
      <c r="D76" s="246"/>
      <c r="E76" s="246"/>
      <c r="F76" s="166" t="s">
        <v>26</v>
      </c>
      <c r="G76" s="167"/>
      <c r="H76" s="167"/>
      <c r="I76" s="167">
        <f>'01 Pol'!G34+'02 Pol'!G24+'03 Pol'!G38+'04 Pol'!G24+'05 Pol'!G34+'06 Pol'!G38+'07 Pol'!G23+'08 Pol'!G41+'09 Pol'!G37+'10 Pol'!G38+'11 Pol'!G38+'12 Pol'!G39+'13 Pol'!G35+'14 Pol'!G38+'15 Pol'!G38+'16 Pol'!G37+'17 Pol'!G10+'18 Pol'!G25</f>
        <v>0</v>
      </c>
      <c r="J76" s="175" t="str">
        <f>IF(I94=0,"",I76/I94*100)</f>
        <v/>
      </c>
    </row>
    <row r="77" spans="1:10" ht="36.75" customHeight="1" x14ac:dyDescent="0.2">
      <c r="A77" s="111"/>
      <c r="B77" s="115" t="s">
        <v>107</v>
      </c>
      <c r="C77" s="245" t="s">
        <v>108</v>
      </c>
      <c r="D77" s="246"/>
      <c r="E77" s="246"/>
      <c r="F77" s="166" t="s">
        <v>26</v>
      </c>
      <c r="G77" s="167"/>
      <c r="H77" s="167"/>
      <c r="I77" s="167">
        <f>'01 Pol'!G60+'02 Pol'!G34+'03 Pol'!G61+'04 Pol'!G34+'05 Pol'!G59+'06 Pol'!G61+'07 Pol'!G35+'08 Pol'!G65+'09 Pol'!G60+'10 Pol'!G62+'11 Pol'!G60+'12 Pol'!G61+'13 Pol'!G54+'14 Pol'!G61+'15 Pol'!G60+'16 Pol'!G62+'18 Pol'!G48</f>
        <v>0</v>
      </c>
      <c r="J77" s="175" t="str">
        <f>IF(I94=0,"",I77/I94*100)</f>
        <v/>
      </c>
    </row>
    <row r="78" spans="1:10" ht="36.75" customHeight="1" x14ac:dyDescent="0.2">
      <c r="A78" s="111"/>
      <c r="B78" s="115" t="s">
        <v>109</v>
      </c>
      <c r="C78" s="245" t="s">
        <v>110</v>
      </c>
      <c r="D78" s="246"/>
      <c r="E78" s="246"/>
      <c r="F78" s="166" t="s">
        <v>27</v>
      </c>
      <c r="G78" s="167"/>
      <c r="H78" s="167"/>
      <c r="I78" s="167">
        <f>'01 Pol'!G62+'05 Pol'!G61+'16 Pol'!G64</f>
        <v>0</v>
      </c>
      <c r="J78" s="175" t="str">
        <f>IF(I94=0,"",I78/I94*100)</f>
        <v/>
      </c>
    </row>
    <row r="79" spans="1:10" ht="36.75" customHeight="1" x14ac:dyDescent="0.2">
      <c r="A79" s="111"/>
      <c r="B79" s="115" t="s">
        <v>111</v>
      </c>
      <c r="C79" s="245" t="s">
        <v>112</v>
      </c>
      <c r="D79" s="246"/>
      <c r="E79" s="246"/>
      <c r="F79" s="166" t="s">
        <v>27</v>
      </c>
      <c r="G79" s="167"/>
      <c r="H79" s="167"/>
      <c r="I79" s="167">
        <f>'01 Pol'!G68+'03 Pol'!G63+'05 Pol'!G67+'06 Pol'!G63+'08 Pol'!G67+'09 Pol'!G62+'10 Pol'!G64+'11 Pol'!G62+'12 Pol'!G63+'13 Pol'!G56+'14 Pol'!G63+'15 Pol'!G62+'16 Pol'!G69</f>
        <v>0</v>
      </c>
      <c r="J79" s="175" t="str">
        <f>IF(I94=0,"",I79/I94*100)</f>
        <v/>
      </c>
    </row>
    <row r="80" spans="1:10" ht="36.75" customHeight="1" x14ac:dyDescent="0.2">
      <c r="A80" s="111"/>
      <c r="B80" s="115" t="s">
        <v>113</v>
      </c>
      <c r="C80" s="245" t="s">
        <v>114</v>
      </c>
      <c r="D80" s="246"/>
      <c r="E80" s="246"/>
      <c r="F80" s="166" t="s">
        <v>27</v>
      </c>
      <c r="G80" s="167"/>
      <c r="H80" s="167"/>
      <c r="I80" s="167">
        <f>'01 Pol'!G70+'03 Pol'!G65+'05 Pol'!G69+'06 Pol'!G65+'08 Pol'!G69+'09 Pol'!G64+'10 Pol'!G66+'11 Pol'!G64+'12 Pol'!G65+'13 Pol'!G58+'14 Pol'!G65+'15 Pol'!G64+'16 Pol'!G71</f>
        <v>0</v>
      </c>
      <c r="J80" s="175" t="str">
        <f>IF(I94=0,"",I80/I94*100)</f>
        <v/>
      </c>
    </row>
    <row r="81" spans="1:10" ht="36.75" customHeight="1" x14ac:dyDescent="0.2">
      <c r="A81" s="111"/>
      <c r="B81" s="115" t="s">
        <v>115</v>
      </c>
      <c r="C81" s="245" t="s">
        <v>116</v>
      </c>
      <c r="D81" s="246"/>
      <c r="E81" s="246"/>
      <c r="F81" s="166" t="s">
        <v>27</v>
      </c>
      <c r="G81" s="167"/>
      <c r="H81" s="167"/>
      <c r="I81" s="167">
        <f>'01 Pol'!G72+'03 Pol'!G67+'05 Pol'!G71+'06 Pol'!G67+'08 Pol'!G71+'09 Pol'!G66+'10 Pol'!G68+'11 Pol'!G66+'12 Pol'!G67+'13 Pol'!G60+'14 Pol'!G67+'15 Pol'!G66+'16 Pol'!G73</f>
        <v>0</v>
      </c>
      <c r="J81" s="175" t="str">
        <f>IF(I94=0,"",I81/I94*100)</f>
        <v/>
      </c>
    </row>
    <row r="82" spans="1:10" ht="36.75" customHeight="1" x14ac:dyDescent="0.2">
      <c r="A82" s="111"/>
      <c r="B82" s="115" t="s">
        <v>117</v>
      </c>
      <c r="C82" s="245" t="s">
        <v>118</v>
      </c>
      <c r="D82" s="246"/>
      <c r="E82" s="246"/>
      <c r="F82" s="166" t="s">
        <v>27</v>
      </c>
      <c r="G82" s="167"/>
      <c r="H82" s="167"/>
      <c r="I82" s="167">
        <f>'01 Pol'!G80+'02 Pol'!G36+'03 Pol'!G76+'04 Pol'!G36+'05 Pol'!G79+'06 Pol'!G76+'08 Pol'!G82+'09 Pol'!G75+'10 Pol'!G80+'11 Pol'!G75+'12 Pol'!G76+'13 Pol'!G63+'14 Pol'!G79+'15 Pol'!G75+'16 Pol'!G81+'20 Pol'!G8</f>
        <v>0</v>
      </c>
      <c r="J82" s="175" t="str">
        <f>IF(I94=0,"",I82/I94*100)</f>
        <v/>
      </c>
    </row>
    <row r="83" spans="1:10" ht="36.75" customHeight="1" x14ac:dyDescent="0.2">
      <c r="A83" s="111"/>
      <c r="B83" s="115" t="s">
        <v>119</v>
      </c>
      <c r="C83" s="245" t="s">
        <v>120</v>
      </c>
      <c r="D83" s="246"/>
      <c r="E83" s="246"/>
      <c r="F83" s="166" t="s">
        <v>27</v>
      </c>
      <c r="G83" s="167"/>
      <c r="H83" s="167"/>
      <c r="I83" s="167">
        <f>'02 Pol'!G38+'04 Pol'!G38</f>
        <v>0</v>
      </c>
      <c r="J83" s="175" t="str">
        <f>IF(I94=0,"",I83/I94*100)</f>
        <v/>
      </c>
    </row>
    <row r="84" spans="1:10" ht="36.75" customHeight="1" x14ac:dyDescent="0.2">
      <c r="A84" s="111"/>
      <c r="B84" s="115" t="s">
        <v>121</v>
      </c>
      <c r="C84" s="245" t="s">
        <v>122</v>
      </c>
      <c r="D84" s="246"/>
      <c r="E84" s="246"/>
      <c r="F84" s="166" t="s">
        <v>27</v>
      </c>
      <c r="G84" s="167"/>
      <c r="H84" s="167"/>
      <c r="I84" s="167">
        <f>'01 Pol'!G82+'02 Pol'!G43+'03 Pol'!G78+'04 Pol'!G43+'05 Pol'!G81+'06 Pol'!G78+'07 Pol'!G37+'08 Pol'!G84+'09 Pol'!G77+'10 Pol'!G82+'11 Pol'!G77+'12 Pol'!G78+'13 Pol'!G65+'14 Pol'!G81+'15 Pol'!G77+'16 Pol'!G83+'18 Pol'!G50+'19 Pol'!G8</f>
        <v>0</v>
      </c>
      <c r="J84" s="175" t="str">
        <f>IF(I94=0,"",I84/I94*100)</f>
        <v/>
      </c>
    </row>
    <row r="85" spans="1:10" ht="36.75" customHeight="1" x14ac:dyDescent="0.2">
      <c r="A85" s="111"/>
      <c r="B85" s="115" t="s">
        <v>123</v>
      </c>
      <c r="C85" s="245" t="s">
        <v>124</v>
      </c>
      <c r="D85" s="246"/>
      <c r="E85" s="246"/>
      <c r="F85" s="166" t="s">
        <v>27</v>
      </c>
      <c r="G85" s="167"/>
      <c r="H85" s="167"/>
      <c r="I85" s="167">
        <f>'02 Pol'!G47+'04 Pol'!G47+'06 Pol'!G83+'07 Pol'!G42</f>
        <v>0</v>
      </c>
      <c r="J85" s="175" t="str">
        <f>IF(I94=0,"",I85/I94*100)</f>
        <v/>
      </c>
    </row>
    <row r="86" spans="1:10" ht="36.75" customHeight="1" x14ac:dyDescent="0.2">
      <c r="A86" s="111"/>
      <c r="B86" s="115" t="s">
        <v>125</v>
      </c>
      <c r="C86" s="245" t="s">
        <v>126</v>
      </c>
      <c r="D86" s="246"/>
      <c r="E86" s="246"/>
      <c r="F86" s="166" t="s">
        <v>27</v>
      </c>
      <c r="G86" s="167"/>
      <c r="H86" s="167"/>
      <c r="I86" s="167">
        <f>'01 Pol'!G86+'03 Pol'!G83+'05 Pol'!G85+'06 Pol'!G85+'07 Pol'!G45+'08 Pol'!G89+'09 Pol'!G81+'10 Pol'!G87+'11 Pol'!G82+'12 Pol'!G83+'13 Pol'!G69+'14 Pol'!G86+'15 Pol'!G82+'16 Pol'!G87+'17 Pol'!G136</f>
        <v>0</v>
      </c>
      <c r="J86" s="175" t="str">
        <f>IF(I94=0,"",I86/I94*100)</f>
        <v/>
      </c>
    </row>
    <row r="87" spans="1:10" ht="36.75" customHeight="1" x14ac:dyDescent="0.2">
      <c r="A87" s="111"/>
      <c r="B87" s="115" t="s">
        <v>127</v>
      </c>
      <c r="C87" s="245" t="s">
        <v>128</v>
      </c>
      <c r="D87" s="246"/>
      <c r="E87" s="246"/>
      <c r="F87" s="166" t="s">
        <v>27</v>
      </c>
      <c r="G87" s="167"/>
      <c r="H87" s="167"/>
      <c r="I87" s="167">
        <f>'17 Pol'!G271</f>
        <v>0</v>
      </c>
      <c r="J87" s="175" t="str">
        <f>IF(I94=0,"",I87/I94*100)</f>
        <v/>
      </c>
    </row>
    <row r="88" spans="1:10" ht="36.75" customHeight="1" x14ac:dyDescent="0.2">
      <c r="A88" s="111"/>
      <c r="B88" s="115" t="s">
        <v>127</v>
      </c>
      <c r="C88" s="245" t="s">
        <v>129</v>
      </c>
      <c r="D88" s="246"/>
      <c r="E88" s="246"/>
      <c r="F88" s="166" t="s">
        <v>27</v>
      </c>
      <c r="G88" s="167"/>
      <c r="H88" s="167"/>
      <c r="I88" s="167">
        <f>'02 Pol'!G51+'04 Pol'!G51</f>
        <v>0</v>
      </c>
      <c r="J88" s="175" t="str">
        <f>IF(I94=0,"",I88/I94*100)</f>
        <v/>
      </c>
    </row>
    <row r="89" spans="1:10" ht="36.75" customHeight="1" x14ac:dyDescent="0.2">
      <c r="A89" s="111"/>
      <c r="B89" s="115" t="s">
        <v>130</v>
      </c>
      <c r="C89" s="245" t="s">
        <v>131</v>
      </c>
      <c r="D89" s="246"/>
      <c r="E89" s="246"/>
      <c r="F89" s="166" t="s">
        <v>27</v>
      </c>
      <c r="G89" s="167"/>
      <c r="H89" s="167"/>
      <c r="I89" s="167">
        <f>'01 Pol'!G92+'03 Pol'!G89+'05 Pol'!G91+'06 Pol'!G93+'08 Pol'!G97+'09 Pol'!G89+'10 Pol'!G93+'11 Pol'!G88+'12 Pol'!G91+'13 Pol'!G77+'14 Pol'!G92+'15 Pol'!G88+'16 Pol'!G93</f>
        <v>0</v>
      </c>
      <c r="J89" s="175" t="str">
        <f>IF(I94=0,"",I89/I94*100)</f>
        <v/>
      </c>
    </row>
    <row r="90" spans="1:10" ht="36.75" customHeight="1" x14ac:dyDescent="0.2">
      <c r="A90" s="111"/>
      <c r="B90" s="115" t="s">
        <v>132</v>
      </c>
      <c r="C90" s="245" t="s">
        <v>133</v>
      </c>
      <c r="D90" s="246"/>
      <c r="E90" s="246"/>
      <c r="F90" s="166" t="s">
        <v>27</v>
      </c>
      <c r="G90" s="167"/>
      <c r="H90" s="167"/>
      <c r="I90" s="167">
        <f>'04 Pol'!G63+'05 Pol'!G99</f>
        <v>0</v>
      </c>
      <c r="J90" s="175" t="str">
        <f>IF(I94=0,"",I90/I94*100)</f>
        <v/>
      </c>
    </row>
    <row r="91" spans="1:10" ht="36.75" customHeight="1" x14ac:dyDescent="0.2">
      <c r="A91" s="111"/>
      <c r="B91" s="115" t="s">
        <v>134</v>
      </c>
      <c r="C91" s="245" t="s">
        <v>135</v>
      </c>
      <c r="D91" s="246"/>
      <c r="E91" s="246"/>
      <c r="F91" s="166" t="s">
        <v>27</v>
      </c>
      <c r="G91" s="167"/>
      <c r="H91" s="167"/>
      <c r="I91" s="167">
        <f>'01 Pol'!G100+'02 Pol'!G63+'03 Pol'!G97+'04 Pol'!G65+'05 Pol'!G101+'06 Pol'!G101+'07 Pol'!G58+'08 Pol'!G105+'09 Pol'!G97+'10 Pol'!G101+'11 Pol'!G96+'12 Pol'!G99+'13 Pol'!G85+'14 Pol'!G100+'15 Pol'!G96+'16 Pol'!G101+'17 Pol'!G152</f>
        <v>0</v>
      </c>
      <c r="J91" s="175" t="str">
        <f>IF(I94=0,"",I91/I94*100)</f>
        <v/>
      </c>
    </row>
    <row r="92" spans="1:10" ht="36.75" customHeight="1" x14ac:dyDescent="0.2">
      <c r="A92" s="111"/>
      <c r="B92" s="115" t="s">
        <v>136</v>
      </c>
      <c r="C92" s="245" t="s">
        <v>137</v>
      </c>
      <c r="D92" s="246"/>
      <c r="E92" s="246"/>
      <c r="F92" s="166" t="s">
        <v>28</v>
      </c>
      <c r="G92" s="167"/>
      <c r="H92" s="167"/>
      <c r="I92" s="167">
        <f>'01 Pol'!G105+'02 Pol'!G68+'03 Pol'!G102+'04 Pol'!G70+'05 Pol'!G106+'06 Pol'!G106+'07 Pol'!G62+'08 Pol'!G109+'09 Pol'!G102+'10 Pol'!G105+'11 Pol'!G100+'12 Pol'!G103+'13 Pol'!G89+'14 Pol'!G104+'15 Pol'!G100+'16 Pol'!G105</f>
        <v>0</v>
      </c>
      <c r="J92" s="175" t="str">
        <f>IF(I94=0,"",I92/I94*100)</f>
        <v/>
      </c>
    </row>
    <row r="93" spans="1:10" ht="36.75" customHeight="1" x14ac:dyDescent="0.2">
      <c r="A93" s="111"/>
      <c r="B93" s="115" t="s">
        <v>138</v>
      </c>
      <c r="C93" s="245" t="s">
        <v>139</v>
      </c>
      <c r="D93" s="246"/>
      <c r="E93" s="246"/>
      <c r="F93" s="166" t="s">
        <v>140</v>
      </c>
      <c r="G93" s="167"/>
      <c r="H93" s="167"/>
      <c r="I93" s="167">
        <f>'01 Pol'!G107+'02 Pol'!G70+'03 Pol'!G104+'04 Pol'!G72+'05 Pol'!G108+'06 Pol'!G108+'07 Pol'!G64+'08 Pol'!G111+'09 Pol'!G104+'10 Pol'!G107+'11 Pol'!G102+'12 Pol'!G105+'13 Pol'!G91+'14 Pol'!G106+'15 Pol'!G102+'16 Pol'!G107+'17 Pol'!G280+'18 Pol'!G86</f>
        <v>0</v>
      </c>
      <c r="J93" s="175" t="str">
        <f>IF(I94=0,"",I93/I94*100)</f>
        <v/>
      </c>
    </row>
    <row r="94" spans="1:10" ht="25.5" customHeight="1" x14ac:dyDescent="0.2">
      <c r="A94" s="112"/>
      <c r="B94" s="116" t="s">
        <v>1</v>
      </c>
      <c r="C94" s="117"/>
      <c r="D94" s="118"/>
      <c r="E94" s="118"/>
      <c r="F94" s="168"/>
      <c r="G94" s="169"/>
      <c r="H94" s="169"/>
      <c r="I94" s="169">
        <f>SUM(I69:I93)</f>
        <v>0</v>
      </c>
      <c r="J94" s="176">
        <f>SUM(J69:J93)</f>
        <v>0</v>
      </c>
    </row>
    <row r="95" spans="1:10" x14ac:dyDescent="0.2">
      <c r="F95" s="82"/>
      <c r="G95" s="82"/>
      <c r="H95" s="82"/>
      <c r="I95" s="82"/>
      <c r="J95" s="119"/>
    </row>
    <row r="96" spans="1:10" x14ac:dyDescent="0.2">
      <c r="F96" s="82"/>
      <c r="G96" s="82"/>
      <c r="H96" s="82"/>
      <c r="I96" s="82"/>
      <c r="J96" s="119"/>
    </row>
    <row r="97" spans="6:10" x14ac:dyDescent="0.2">
      <c r="F97" s="82"/>
      <c r="G97" s="82"/>
      <c r="H97" s="82"/>
      <c r="I97" s="82"/>
      <c r="J97" s="119"/>
    </row>
  </sheetData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90">
    <mergeCell ref="C90:E90"/>
    <mergeCell ref="C91:E91"/>
    <mergeCell ref="C92:E92"/>
    <mergeCell ref="C93:E93"/>
    <mergeCell ref="C85:E85"/>
    <mergeCell ref="C86:E86"/>
    <mergeCell ref="C87:E87"/>
    <mergeCell ref="C88:E88"/>
    <mergeCell ref="C89:E89"/>
    <mergeCell ref="C80:E80"/>
    <mergeCell ref="C81:E81"/>
    <mergeCell ref="C82:E82"/>
    <mergeCell ref="C83:E83"/>
    <mergeCell ref="C84:E84"/>
    <mergeCell ref="C75:E75"/>
    <mergeCell ref="C76:E76"/>
    <mergeCell ref="C77:E77"/>
    <mergeCell ref="C78:E78"/>
    <mergeCell ref="C79:E79"/>
    <mergeCell ref="C70:E70"/>
    <mergeCell ref="C71:E71"/>
    <mergeCell ref="C72:E72"/>
    <mergeCell ref="C73:E73"/>
    <mergeCell ref="C74:E74"/>
    <mergeCell ref="C59:E59"/>
    <mergeCell ref="C60:E60"/>
    <mergeCell ref="C61:E61"/>
    <mergeCell ref="B62:E62"/>
    <mergeCell ref="C69:E69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scale="9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65" min="1" max="9" man="1"/>
  </rowBreaks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DCF23-A6B8-4A62-8DFC-657BB1897ED6}">
  <sheetPr>
    <outlinePr summaryBelow="0"/>
  </sheetPr>
  <dimension ref="A1:AX5000"/>
  <sheetViews>
    <sheetView view="pageBreakPreview" zoomScaleNormal="100" zoomScaleSheetLayoutView="100" workbookViewId="0">
      <pane ySplit="7" topLeftCell="A89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61</v>
      </c>
      <c r="C4" s="263" t="s">
        <v>62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SUMIF(W9:W11,"&lt;&gt;NOR",G9:G11)</f>
        <v>0</v>
      </c>
      <c r="H8" s="140"/>
      <c r="I8" s="139"/>
      <c r="J8" s="139">
        <f>SUM(J9:J11)</f>
        <v>7.0000000000000007E-2</v>
      </c>
      <c r="K8" s="139"/>
      <c r="L8" s="139">
        <f>SUM(L9:L11)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368</v>
      </c>
      <c r="C9" s="151" t="s">
        <v>369</v>
      </c>
      <c r="D9" s="146" t="s">
        <v>166</v>
      </c>
      <c r="E9" s="181">
        <v>0.9</v>
      </c>
      <c r="F9" s="190"/>
      <c r="G9" s="191">
        <f>ROUND(E9*F9,2)</f>
        <v>0</v>
      </c>
      <c r="H9" s="137">
        <v>21</v>
      </c>
      <c r="I9" s="136">
        <v>7.392E-2</v>
      </c>
      <c r="J9" s="136">
        <f>ROUND(E9*I9,2)</f>
        <v>7.0000000000000007E-2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482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483</v>
      </c>
      <c r="D11" s="138"/>
      <c r="E11" s="182">
        <v>0.9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x14ac:dyDescent="0.2">
      <c r="A12" s="141" t="s">
        <v>162</v>
      </c>
      <c r="B12" s="142" t="s">
        <v>93</v>
      </c>
      <c r="C12" s="150" t="s">
        <v>94</v>
      </c>
      <c r="D12" s="143"/>
      <c r="E12" s="180"/>
      <c r="F12" s="188"/>
      <c r="G12" s="189">
        <f>SUMIF(W13:W21,"&lt;&gt;NOR",G13:G21)</f>
        <v>0</v>
      </c>
      <c r="H12" s="140"/>
      <c r="I12" s="139"/>
      <c r="J12" s="139">
        <f>SUM(J13:J21)</f>
        <v>0.74</v>
      </c>
      <c r="K12" s="139"/>
      <c r="L12" s="139">
        <f>SUM(L13:L21)</f>
        <v>0</v>
      </c>
      <c r="M12" s="140"/>
      <c r="N12" s="140"/>
      <c r="O12" s="140"/>
      <c r="W12" t="s">
        <v>163</v>
      </c>
    </row>
    <row r="13" spans="1:50" ht="45" outlineLevel="1" x14ac:dyDescent="0.2">
      <c r="A13" s="144">
        <v>2</v>
      </c>
      <c r="B13" s="145" t="s">
        <v>174</v>
      </c>
      <c r="C13" s="151" t="s">
        <v>175</v>
      </c>
      <c r="D13" s="146" t="s">
        <v>166</v>
      </c>
      <c r="E13" s="181">
        <v>3.03</v>
      </c>
      <c r="F13" s="190"/>
      <c r="G13" s="191">
        <f>ROUND(E13*F13,2)</f>
        <v>0</v>
      </c>
      <c r="H13" s="137">
        <v>21</v>
      </c>
      <c r="I13" s="136">
        <v>6.0899999999999999E-3</v>
      </c>
      <c r="J13" s="136">
        <f>ROUND(E13*I13,2)</f>
        <v>0.02</v>
      </c>
      <c r="K13" s="136">
        <v>0</v>
      </c>
      <c r="L13" s="136">
        <f>ROUND(E13*K13,2)</f>
        <v>0</v>
      </c>
      <c r="M13" s="137" t="s">
        <v>167</v>
      </c>
      <c r="N13" s="137" t="s">
        <v>167</v>
      </c>
      <c r="O13" s="137" t="s">
        <v>168</v>
      </c>
      <c r="P13" s="128"/>
      <c r="Q13" s="128"/>
      <c r="R13" s="128"/>
      <c r="S13" s="128"/>
      <c r="T13" s="128"/>
      <c r="U13" s="128"/>
      <c r="V13" s="128"/>
      <c r="W13" s="128" t="s">
        <v>169</v>
      </c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2" x14ac:dyDescent="0.2">
      <c r="A14" s="134"/>
      <c r="B14" s="135"/>
      <c r="C14" s="152" t="s">
        <v>484</v>
      </c>
      <c r="D14" s="138"/>
      <c r="E14" s="182"/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3" x14ac:dyDescent="0.2">
      <c r="A15" s="134"/>
      <c r="B15" s="135"/>
      <c r="C15" s="152" t="s">
        <v>485</v>
      </c>
      <c r="D15" s="138"/>
      <c r="E15" s="182">
        <v>3.03</v>
      </c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ht="22.5" outlineLevel="1" x14ac:dyDescent="0.2">
      <c r="A16" s="144">
        <v>3</v>
      </c>
      <c r="B16" s="145" t="s">
        <v>176</v>
      </c>
      <c r="C16" s="151" t="s">
        <v>177</v>
      </c>
      <c r="D16" s="146" t="s">
        <v>166</v>
      </c>
      <c r="E16" s="181">
        <v>3.16</v>
      </c>
      <c r="F16" s="190"/>
      <c r="G16" s="191">
        <f>ROUND(E16*F16,2)</f>
        <v>0</v>
      </c>
      <c r="H16" s="137">
        <v>21</v>
      </c>
      <c r="I16" s="136">
        <v>5.4299999999999999E-3</v>
      </c>
      <c r="J16" s="136">
        <f>ROUND(E16*I16,2)</f>
        <v>0.02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169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outlineLevel="2" x14ac:dyDescent="0.2">
      <c r="A17" s="134"/>
      <c r="B17" s="135"/>
      <c r="C17" s="152" t="s">
        <v>486</v>
      </c>
      <c r="D17" s="138"/>
      <c r="E17" s="182"/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3" x14ac:dyDescent="0.2">
      <c r="A18" s="134"/>
      <c r="B18" s="135"/>
      <c r="C18" s="152" t="s">
        <v>487</v>
      </c>
      <c r="D18" s="138"/>
      <c r="E18" s="182">
        <v>3.16</v>
      </c>
      <c r="F18" s="192"/>
      <c r="G18" s="192"/>
      <c r="H18" s="137"/>
      <c r="I18" s="136"/>
      <c r="J18" s="136"/>
      <c r="K18" s="136"/>
      <c r="L18" s="136"/>
      <c r="M18" s="137"/>
      <c r="N18" s="137"/>
      <c r="O18" s="137"/>
      <c r="P18" s="128"/>
      <c r="Q18" s="128"/>
      <c r="R18" s="128"/>
      <c r="S18" s="128"/>
      <c r="T18" s="128"/>
      <c r="U18" s="128"/>
      <c r="V18" s="128"/>
      <c r="W18" s="128" t="s">
        <v>171</v>
      </c>
      <c r="X18" s="128">
        <v>0</v>
      </c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ht="22.5" outlineLevel="1" x14ac:dyDescent="0.2">
      <c r="A19" s="144">
        <v>4</v>
      </c>
      <c r="B19" s="145" t="s">
        <v>180</v>
      </c>
      <c r="C19" s="151" t="s">
        <v>181</v>
      </c>
      <c r="D19" s="146" t="s">
        <v>166</v>
      </c>
      <c r="E19" s="181">
        <v>15.78</v>
      </c>
      <c r="F19" s="190"/>
      <c r="G19" s="191">
        <f>ROUND(E19*F19,2)</f>
        <v>0</v>
      </c>
      <c r="H19" s="137">
        <v>21</v>
      </c>
      <c r="I19" s="136">
        <v>4.4139999999999999E-2</v>
      </c>
      <c r="J19" s="136">
        <f>ROUND(E19*I19,2)</f>
        <v>0.7</v>
      </c>
      <c r="K19" s="136">
        <v>0</v>
      </c>
      <c r="L19" s="136">
        <f>ROUND(E19*K19,2)</f>
        <v>0</v>
      </c>
      <c r="M19" s="137" t="s">
        <v>167</v>
      </c>
      <c r="N19" s="137" t="s">
        <v>167</v>
      </c>
      <c r="O19" s="137" t="s">
        <v>168</v>
      </c>
      <c r="P19" s="128"/>
      <c r="Q19" s="128"/>
      <c r="R19" s="128"/>
      <c r="S19" s="128"/>
      <c r="T19" s="128"/>
      <c r="U19" s="128"/>
      <c r="V19" s="128"/>
      <c r="W19" s="128" t="s">
        <v>169</v>
      </c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outlineLevel="2" x14ac:dyDescent="0.2">
      <c r="A20" s="134"/>
      <c r="B20" s="135"/>
      <c r="C20" s="152" t="s">
        <v>488</v>
      </c>
      <c r="D20" s="138"/>
      <c r="E20" s="182"/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outlineLevel="3" x14ac:dyDescent="0.2">
      <c r="A21" s="134"/>
      <c r="B21" s="135"/>
      <c r="C21" s="152" t="s">
        <v>489</v>
      </c>
      <c r="D21" s="138"/>
      <c r="E21" s="182">
        <v>15.78</v>
      </c>
      <c r="F21" s="192"/>
      <c r="G21" s="192"/>
      <c r="H21" s="137"/>
      <c r="I21" s="136"/>
      <c r="J21" s="136"/>
      <c r="K21" s="136"/>
      <c r="L21" s="136"/>
      <c r="M21" s="137"/>
      <c r="N21" s="137"/>
      <c r="O21" s="137"/>
      <c r="P21" s="128"/>
      <c r="Q21" s="128"/>
      <c r="R21" s="128"/>
      <c r="S21" s="128"/>
      <c r="T21" s="128"/>
      <c r="U21" s="128"/>
      <c r="V21" s="128"/>
      <c r="W21" s="128" t="s">
        <v>171</v>
      </c>
      <c r="X21" s="128">
        <v>0</v>
      </c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x14ac:dyDescent="0.2">
      <c r="A22" s="141" t="s">
        <v>162</v>
      </c>
      <c r="B22" s="142" t="s">
        <v>95</v>
      </c>
      <c r="C22" s="150" t="s">
        <v>96</v>
      </c>
      <c r="D22" s="143"/>
      <c r="E22" s="180"/>
      <c r="F22" s="188"/>
      <c r="G22" s="189">
        <f>SUMIF(W23:W29,"&lt;&gt;NOR",G23:G29)</f>
        <v>0</v>
      </c>
      <c r="H22" s="140"/>
      <c r="I22" s="139"/>
      <c r="J22" s="139">
        <f>SUM(J23:J29)</f>
        <v>1.55</v>
      </c>
      <c r="K22" s="139"/>
      <c r="L22" s="139">
        <f>SUM(L23:L29)</f>
        <v>0</v>
      </c>
      <c r="M22" s="140"/>
      <c r="N22" s="140"/>
      <c r="O22" s="140"/>
      <c r="W22" t="s">
        <v>163</v>
      </c>
    </row>
    <row r="23" spans="1:50" ht="22.5" outlineLevel="1" x14ac:dyDescent="0.2">
      <c r="A23" s="144">
        <v>5</v>
      </c>
      <c r="B23" s="145" t="s">
        <v>184</v>
      </c>
      <c r="C23" s="151" t="s">
        <v>185</v>
      </c>
      <c r="D23" s="146" t="s">
        <v>186</v>
      </c>
      <c r="E23" s="181">
        <v>0.60599999999999998</v>
      </c>
      <c r="F23" s="190"/>
      <c r="G23" s="191">
        <f>ROUND(E23*F23,2)</f>
        <v>0</v>
      </c>
      <c r="H23" s="137">
        <v>21</v>
      </c>
      <c r="I23" s="136">
        <v>2.5249999999999999</v>
      </c>
      <c r="J23" s="136">
        <f>ROUND(E23*I23,2)</f>
        <v>1.53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outlineLevel="2" x14ac:dyDescent="0.2">
      <c r="A24" s="134"/>
      <c r="B24" s="135"/>
      <c r="C24" s="152" t="s">
        <v>490</v>
      </c>
      <c r="D24" s="138"/>
      <c r="E24" s="182"/>
      <c r="F24" s="192"/>
      <c r="G24" s="192"/>
      <c r="H24" s="137"/>
      <c r="I24" s="136"/>
      <c r="J24" s="136"/>
      <c r="K24" s="136"/>
      <c r="L24" s="136"/>
      <c r="M24" s="137"/>
      <c r="N24" s="137"/>
      <c r="O24" s="137"/>
      <c r="P24" s="128"/>
      <c r="Q24" s="128"/>
      <c r="R24" s="128"/>
      <c r="S24" s="128"/>
      <c r="T24" s="128"/>
      <c r="U24" s="128"/>
      <c r="V24" s="128"/>
      <c r="W24" s="128" t="s">
        <v>171</v>
      </c>
      <c r="X24" s="128">
        <v>0</v>
      </c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3" x14ac:dyDescent="0.2">
      <c r="A25" s="134"/>
      <c r="B25" s="135"/>
      <c r="C25" s="152" t="s">
        <v>491</v>
      </c>
      <c r="D25" s="138"/>
      <c r="E25" s="182">
        <v>0.61</v>
      </c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ht="22.5" outlineLevel="1" x14ac:dyDescent="0.2">
      <c r="A26" s="147">
        <v>6</v>
      </c>
      <c r="B26" s="148" t="s">
        <v>187</v>
      </c>
      <c r="C26" s="153" t="s">
        <v>188</v>
      </c>
      <c r="D26" s="149" t="s">
        <v>186</v>
      </c>
      <c r="E26" s="183">
        <v>0.60599999999999998</v>
      </c>
      <c r="F26" s="193"/>
      <c r="G26" s="194">
        <f>ROUND(E26*F26,2)</f>
        <v>0</v>
      </c>
      <c r="H26" s="137">
        <v>21</v>
      </c>
      <c r="I26" s="136">
        <v>0</v>
      </c>
      <c r="J26" s="136">
        <f>ROUND(E26*I26,2)</f>
        <v>0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22.5" outlineLevel="1" x14ac:dyDescent="0.2">
      <c r="A27" s="144">
        <v>7</v>
      </c>
      <c r="B27" s="145" t="s">
        <v>189</v>
      </c>
      <c r="C27" s="151" t="s">
        <v>190</v>
      </c>
      <c r="D27" s="146" t="s">
        <v>191</v>
      </c>
      <c r="E27" s="181">
        <v>1.4999999999999999E-2</v>
      </c>
      <c r="F27" s="190"/>
      <c r="G27" s="191">
        <f>ROUND(E27*F27,2)</f>
        <v>0</v>
      </c>
      <c r="H27" s="137">
        <v>21</v>
      </c>
      <c r="I27" s="136">
        <v>1.0662499999999999</v>
      </c>
      <c r="J27" s="136">
        <f>ROUND(E27*I27,2)</f>
        <v>0.02</v>
      </c>
      <c r="K27" s="136">
        <v>0</v>
      </c>
      <c r="L27" s="136">
        <f>ROUND(E27*K27,2)</f>
        <v>0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2" x14ac:dyDescent="0.2">
      <c r="A28" s="134"/>
      <c r="B28" s="135"/>
      <c r="C28" s="152" t="s">
        <v>492</v>
      </c>
      <c r="D28" s="138"/>
      <c r="E28" s="182"/>
      <c r="F28" s="192"/>
      <c r="G28" s="192"/>
      <c r="H28" s="137"/>
      <c r="I28" s="136"/>
      <c r="J28" s="136"/>
      <c r="K28" s="136"/>
      <c r="L28" s="136"/>
      <c r="M28" s="137"/>
      <c r="N28" s="137"/>
      <c r="O28" s="137"/>
      <c r="P28" s="128"/>
      <c r="Q28" s="128"/>
      <c r="R28" s="128"/>
      <c r="S28" s="128"/>
      <c r="T28" s="128"/>
      <c r="U28" s="128"/>
      <c r="V28" s="128"/>
      <c r="W28" s="128" t="s">
        <v>171</v>
      </c>
      <c r="X28" s="128">
        <v>0</v>
      </c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3" x14ac:dyDescent="0.2">
      <c r="A29" s="134"/>
      <c r="B29" s="135"/>
      <c r="C29" s="152" t="s">
        <v>493</v>
      </c>
      <c r="D29" s="138"/>
      <c r="E29" s="182">
        <v>0.02</v>
      </c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x14ac:dyDescent="0.2">
      <c r="A30" s="141" t="s">
        <v>162</v>
      </c>
      <c r="B30" s="142" t="s">
        <v>97</v>
      </c>
      <c r="C30" s="150" t="s">
        <v>98</v>
      </c>
      <c r="D30" s="143"/>
      <c r="E30" s="180"/>
      <c r="F30" s="188"/>
      <c r="G30" s="189">
        <f>SUMIF(W31:W32,"&lt;&gt;NOR",G31:G32)</f>
        <v>0</v>
      </c>
      <c r="H30" s="140"/>
      <c r="I30" s="139"/>
      <c r="J30" s="139">
        <f>SUM(J31:J32)</f>
        <v>7.0000000000000007E-2</v>
      </c>
      <c r="K30" s="139"/>
      <c r="L30" s="139">
        <f>SUM(L31:L32)</f>
        <v>0</v>
      </c>
      <c r="M30" s="140"/>
      <c r="N30" s="140"/>
      <c r="O30" s="140"/>
      <c r="W30" t="s">
        <v>163</v>
      </c>
    </row>
    <row r="31" spans="1:50" ht="22.5" outlineLevel="1" x14ac:dyDescent="0.2">
      <c r="A31" s="147">
        <v>8</v>
      </c>
      <c r="B31" s="148" t="s">
        <v>194</v>
      </c>
      <c r="C31" s="153" t="s">
        <v>195</v>
      </c>
      <c r="D31" s="149" t="s">
        <v>196</v>
      </c>
      <c r="E31" s="183">
        <v>1</v>
      </c>
      <c r="F31" s="193"/>
      <c r="G31" s="194">
        <f>ROUND(E31*F31,2)</f>
        <v>0</v>
      </c>
      <c r="H31" s="137">
        <v>21</v>
      </c>
      <c r="I31" s="136">
        <v>5.4109999999999998E-2</v>
      </c>
      <c r="J31" s="136">
        <f>ROUND(E31*I31,2)</f>
        <v>0.05</v>
      </c>
      <c r="K31" s="136">
        <v>0</v>
      </c>
      <c r="L31" s="136">
        <f>ROUND(E31*K31,2)</f>
        <v>0</v>
      </c>
      <c r="M31" s="137" t="s">
        <v>167</v>
      </c>
      <c r="N31" s="137" t="s">
        <v>167</v>
      </c>
      <c r="O31" s="137" t="s">
        <v>168</v>
      </c>
      <c r="P31" s="128"/>
      <c r="Q31" s="128"/>
      <c r="R31" s="128"/>
      <c r="S31" s="128"/>
      <c r="T31" s="128"/>
      <c r="U31" s="128"/>
      <c r="V31" s="128"/>
      <c r="W31" s="128" t="s">
        <v>169</v>
      </c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7">
        <v>9</v>
      </c>
      <c r="B32" s="148" t="s">
        <v>197</v>
      </c>
      <c r="C32" s="153" t="s">
        <v>198</v>
      </c>
      <c r="D32" s="149" t="s">
        <v>196</v>
      </c>
      <c r="E32" s="183">
        <v>1</v>
      </c>
      <c r="F32" s="193"/>
      <c r="G32" s="194">
        <f>ROUND(E32*F32,2)</f>
        <v>0</v>
      </c>
      <c r="H32" s="137">
        <v>21</v>
      </c>
      <c r="I32" s="136">
        <v>1.72E-2</v>
      </c>
      <c r="J32" s="136">
        <f>ROUND(E32*I32,2)</f>
        <v>0.02</v>
      </c>
      <c r="K32" s="136">
        <v>0</v>
      </c>
      <c r="L32" s="136">
        <f>ROUND(E32*K32,2)</f>
        <v>0</v>
      </c>
      <c r="M32" s="137" t="s">
        <v>167</v>
      </c>
      <c r="N32" s="137" t="s">
        <v>167</v>
      </c>
      <c r="O32" s="137" t="s">
        <v>200</v>
      </c>
      <c r="P32" s="128"/>
      <c r="Q32" s="128"/>
      <c r="R32" s="128"/>
      <c r="S32" s="128"/>
      <c r="T32" s="128"/>
      <c r="U32" s="128"/>
      <c r="V32" s="128"/>
      <c r="W32" s="128" t="s">
        <v>201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x14ac:dyDescent="0.2">
      <c r="A33" s="141" t="s">
        <v>162</v>
      </c>
      <c r="B33" s="142" t="s">
        <v>101</v>
      </c>
      <c r="C33" s="150" t="s">
        <v>102</v>
      </c>
      <c r="D33" s="143"/>
      <c r="E33" s="180"/>
      <c r="F33" s="188"/>
      <c r="G33" s="189">
        <f>SUMIF(W34:W34,"&lt;&gt;NOR",G34:G34)</f>
        <v>0</v>
      </c>
      <c r="H33" s="140"/>
      <c r="I33" s="139"/>
      <c r="J33" s="139">
        <f>SUM(J34:J34)</f>
        <v>0</v>
      </c>
      <c r="K33" s="139"/>
      <c r="L33" s="139">
        <f>SUM(L34:L34)</f>
        <v>0</v>
      </c>
      <c r="M33" s="140"/>
      <c r="N33" s="140"/>
      <c r="O33" s="140"/>
      <c r="W33" t="s">
        <v>163</v>
      </c>
    </row>
    <row r="34" spans="1:50" ht="22.5" outlineLevel="1" x14ac:dyDescent="0.2">
      <c r="A34" s="147">
        <v>10</v>
      </c>
      <c r="B34" s="148" t="s">
        <v>202</v>
      </c>
      <c r="C34" s="153" t="s">
        <v>203</v>
      </c>
      <c r="D34" s="149" t="s">
        <v>166</v>
      </c>
      <c r="E34" s="183">
        <v>3.03</v>
      </c>
      <c r="F34" s="193"/>
      <c r="G34" s="194">
        <f>ROUND(E34*F34,2)</f>
        <v>0</v>
      </c>
      <c r="H34" s="137">
        <v>21</v>
      </c>
      <c r="I34" s="136">
        <v>1.2099999999999999E-3</v>
      </c>
      <c r="J34" s="136">
        <f>ROUND(E34*I34,2)</f>
        <v>0</v>
      </c>
      <c r="K34" s="136">
        <v>0</v>
      </c>
      <c r="L34" s="136">
        <f>ROUND(E34*K34,2)</f>
        <v>0</v>
      </c>
      <c r="M34" s="137" t="s">
        <v>167</v>
      </c>
      <c r="N34" s="137" t="s">
        <v>167</v>
      </c>
      <c r="O34" s="137" t="s">
        <v>168</v>
      </c>
      <c r="P34" s="128"/>
      <c r="Q34" s="128"/>
      <c r="R34" s="128"/>
      <c r="S34" s="128"/>
      <c r="T34" s="128"/>
      <c r="U34" s="128"/>
      <c r="V34" s="128"/>
      <c r="W34" s="128" t="s">
        <v>169</v>
      </c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</row>
    <row r="35" spans="1:50" ht="25.5" x14ac:dyDescent="0.2">
      <c r="A35" s="141" t="s">
        <v>162</v>
      </c>
      <c r="B35" s="142" t="s">
        <v>103</v>
      </c>
      <c r="C35" s="150" t="s">
        <v>104</v>
      </c>
      <c r="D35" s="143"/>
      <c r="E35" s="180"/>
      <c r="F35" s="188"/>
      <c r="G35" s="189">
        <f>SUMIF(W36:W36,"&lt;&gt;NOR",G36:G36)</f>
        <v>0</v>
      </c>
      <c r="H35" s="140"/>
      <c r="I35" s="139"/>
      <c r="J35" s="139">
        <f>SUM(J36:J36)</f>
        <v>0</v>
      </c>
      <c r="K35" s="139"/>
      <c r="L35" s="139">
        <f>SUM(L36:L36)</f>
        <v>0</v>
      </c>
      <c r="M35" s="140"/>
      <c r="N35" s="140"/>
      <c r="O35" s="140"/>
      <c r="W35" t="s">
        <v>163</v>
      </c>
    </row>
    <row r="36" spans="1:50" ht="45" outlineLevel="1" x14ac:dyDescent="0.2">
      <c r="A36" s="147">
        <v>11</v>
      </c>
      <c r="B36" s="148" t="s">
        <v>204</v>
      </c>
      <c r="C36" s="153" t="s">
        <v>205</v>
      </c>
      <c r="D36" s="149" t="s">
        <v>166</v>
      </c>
      <c r="E36" s="183">
        <v>3.03</v>
      </c>
      <c r="F36" s="193"/>
      <c r="G36" s="194">
        <f>ROUND(E36*F36,2)</f>
        <v>0</v>
      </c>
      <c r="H36" s="137">
        <v>21</v>
      </c>
      <c r="I36" s="136">
        <v>4.0000000000000003E-5</v>
      </c>
      <c r="J36" s="136">
        <f>ROUND(E36*I36,2)</f>
        <v>0</v>
      </c>
      <c r="K36" s="136">
        <v>0</v>
      </c>
      <c r="L36" s="136">
        <f>ROUND(E36*K36,2)</f>
        <v>0</v>
      </c>
      <c r="M36" s="137" t="s">
        <v>167</v>
      </c>
      <c r="N36" s="137" t="s">
        <v>167</v>
      </c>
      <c r="O36" s="137" t="s">
        <v>168</v>
      </c>
      <c r="P36" s="128"/>
      <c r="Q36" s="128"/>
      <c r="R36" s="128"/>
      <c r="S36" s="128"/>
      <c r="T36" s="128"/>
      <c r="U36" s="128"/>
      <c r="V36" s="128"/>
      <c r="W36" s="128" t="s">
        <v>169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x14ac:dyDescent="0.2">
      <c r="A37" s="141" t="s">
        <v>162</v>
      </c>
      <c r="B37" s="142" t="s">
        <v>105</v>
      </c>
      <c r="C37" s="150" t="s">
        <v>106</v>
      </c>
      <c r="D37" s="143"/>
      <c r="E37" s="180"/>
      <c r="F37" s="188"/>
      <c r="G37" s="189">
        <f>SUMIF(W38:W59,"&lt;&gt;NOR",G38:G59)</f>
        <v>0</v>
      </c>
      <c r="H37" s="140"/>
      <c r="I37" s="139"/>
      <c r="J37" s="139">
        <f>SUM(J38:J59)</f>
        <v>0</v>
      </c>
      <c r="K37" s="139"/>
      <c r="L37" s="139">
        <f>SUM(L38:L59)</f>
        <v>2.63</v>
      </c>
      <c r="M37" s="140"/>
      <c r="N37" s="140"/>
      <c r="O37" s="140"/>
      <c r="W37" t="s">
        <v>163</v>
      </c>
    </row>
    <row r="38" spans="1:50" ht="33.75" outlineLevel="1" x14ac:dyDescent="0.2">
      <c r="A38" s="144">
        <v>12</v>
      </c>
      <c r="B38" s="145" t="s">
        <v>210</v>
      </c>
      <c r="C38" s="151" t="s">
        <v>211</v>
      </c>
      <c r="D38" s="146" t="s">
        <v>186</v>
      </c>
      <c r="E38" s="181">
        <v>0.60599999999999998</v>
      </c>
      <c r="F38" s="190"/>
      <c r="G38" s="191">
        <f>ROUND(E38*F38,2)</f>
        <v>0</v>
      </c>
      <c r="H38" s="137">
        <v>21</v>
      </c>
      <c r="I38" s="136">
        <v>0</v>
      </c>
      <c r="J38" s="136">
        <f>ROUND(E38*I38,2)</f>
        <v>0</v>
      </c>
      <c r="K38" s="136">
        <v>2.2000000000000002</v>
      </c>
      <c r="L38" s="136">
        <f>ROUND(E38*K38,2)</f>
        <v>1.33</v>
      </c>
      <c r="M38" s="137" t="s">
        <v>167</v>
      </c>
      <c r="N38" s="137" t="s">
        <v>167</v>
      </c>
      <c r="O38" s="137" t="s">
        <v>168</v>
      </c>
      <c r="P38" s="128"/>
      <c r="Q38" s="128"/>
      <c r="R38" s="128"/>
      <c r="S38" s="128"/>
      <c r="T38" s="128"/>
      <c r="U38" s="128"/>
      <c r="V38" s="128"/>
      <c r="W38" s="128" t="s">
        <v>169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1:50" outlineLevel="2" x14ac:dyDescent="0.2">
      <c r="A39" s="134"/>
      <c r="B39" s="135"/>
      <c r="C39" s="152" t="s">
        <v>494</v>
      </c>
      <c r="D39" s="138"/>
      <c r="E39" s="182"/>
      <c r="F39" s="192"/>
      <c r="G39" s="192"/>
      <c r="H39" s="137"/>
      <c r="I39" s="136"/>
      <c r="J39" s="136"/>
      <c r="K39" s="136"/>
      <c r="L39" s="136"/>
      <c r="M39" s="137"/>
      <c r="N39" s="137"/>
      <c r="O39" s="137"/>
      <c r="P39" s="128"/>
      <c r="Q39" s="128"/>
      <c r="R39" s="128"/>
      <c r="S39" s="128"/>
      <c r="T39" s="128"/>
      <c r="U39" s="128"/>
      <c r="V39" s="128"/>
      <c r="W39" s="128" t="s">
        <v>171</v>
      </c>
      <c r="X39" s="128">
        <v>0</v>
      </c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3" x14ac:dyDescent="0.2">
      <c r="A40" s="134"/>
      <c r="B40" s="135"/>
      <c r="C40" s="152" t="s">
        <v>491</v>
      </c>
      <c r="D40" s="138"/>
      <c r="E40" s="182">
        <v>0.61</v>
      </c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ht="22.5" outlineLevel="1" x14ac:dyDescent="0.2">
      <c r="A41" s="144">
        <v>13</v>
      </c>
      <c r="B41" s="145" t="s">
        <v>214</v>
      </c>
      <c r="C41" s="151" t="s">
        <v>215</v>
      </c>
      <c r="D41" s="146" t="s">
        <v>166</v>
      </c>
      <c r="E41" s="181">
        <v>3.03</v>
      </c>
      <c r="F41" s="190"/>
      <c r="G41" s="191">
        <f>ROUND(E41*F41,2)</f>
        <v>0</v>
      </c>
      <c r="H41" s="137">
        <v>21</v>
      </c>
      <c r="I41" s="136">
        <v>0</v>
      </c>
      <c r="J41" s="136">
        <f>ROUND(E41*I41,2)</f>
        <v>0</v>
      </c>
      <c r="K41" s="136">
        <v>0.02</v>
      </c>
      <c r="L41" s="136">
        <f>ROUND(E41*K41,2)</f>
        <v>0.06</v>
      </c>
      <c r="M41" s="137" t="s">
        <v>167</v>
      </c>
      <c r="N41" s="137" t="s">
        <v>167</v>
      </c>
      <c r="O41" s="137" t="s">
        <v>168</v>
      </c>
      <c r="P41" s="128"/>
      <c r="Q41" s="128"/>
      <c r="R41" s="128"/>
      <c r="S41" s="128"/>
      <c r="T41" s="128"/>
      <c r="U41" s="128"/>
      <c r="V41" s="128"/>
      <c r="W41" s="128" t="s">
        <v>169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outlineLevel="2" x14ac:dyDescent="0.2">
      <c r="A42" s="134"/>
      <c r="B42" s="135"/>
      <c r="C42" s="152" t="s">
        <v>484</v>
      </c>
      <c r="D42" s="138"/>
      <c r="E42" s="182"/>
      <c r="F42" s="192"/>
      <c r="G42" s="192"/>
      <c r="H42" s="137"/>
      <c r="I42" s="136"/>
      <c r="J42" s="136"/>
      <c r="K42" s="136"/>
      <c r="L42" s="136"/>
      <c r="M42" s="137"/>
      <c r="N42" s="137"/>
      <c r="O42" s="137"/>
      <c r="P42" s="128"/>
      <c r="Q42" s="128"/>
      <c r="R42" s="128"/>
      <c r="S42" s="128"/>
      <c r="T42" s="128"/>
      <c r="U42" s="128"/>
      <c r="V42" s="128"/>
      <c r="W42" s="128" t="s">
        <v>171</v>
      </c>
      <c r="X42" s="128">
        <v>0</v>
      </c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3" x14ac:dyDescent="0.2">
      <c r="A43" s="134"/>
      <c r="B43" s="135"/>
      <c r="C43" s="152" t="s">
        <v>485</v>
      </c>
      <c r="D43" s="138"/>
      <c r="E43" s="182">
        <v>3.03</v>
      </c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ht="22.5" outlineLevel="1" x14ac:dyDescent="0.2">
      <c r="A44" s="147">
        <v>14</v>
      </c>
      <c r="B44" s="148" t="s">
        <v>218</v>
      </c>
      <c r="C44" s="153" t="s">
        <v>219</v>
      </c>
      <c r="D44" s="149" t="s">
        <v>196</v>
      </c>
      <c r="E44" s="183">
        <v>1</v>
      </c>
      <c r="F44" s="193"/>
      <c r="G44" s="194">
        <f>ROUND(E44*F44,2)</f>
        <v>0</v>
      </c>
      <c r="H44" s="137">
        <v>21</v>
      </c>
      <c r="I44" s="136">
        <v>0</v>
      </c>
      <c r="J44" s="136">
        <f>ROUND(E44*I44,2)</f>
        <v>0</v>
      </c>
      <c r="K44" s="136">
        <v>0</v>
      </c>
      <c r="L44" s="136">
        <f>ROUND(E44*K44,2)</f>
        <v>0</v>
      </c>
      <c r="M44" s="137" t="s">
        <v>167</v>
      </c>
      <c r="N44" s="137" t="s">
        <v>167</v>
      </c>
      <c r="O44" s="137" t="s">
        <v>168</v>
      </c>
      <c r="P44" s="128"/>
      <c r="Q44" s="128"/>
      <c r="R44" s="128"/>
      <c r="S44" s="128"/>
      <c r="T44" s="128"/>
      <c r="U44" s="128"/>
      <c r="V44" s="128"/>
      <c r="W44" s="128" t="s">
        <v>169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ht="45" outlineLevel="1" x14ac:dyDescent="0.2">
      <c r="A45" s="144">
        <v>15</v>
      </c>
      <c r="B45" s="145" t="s">
        <v>220</v>
      </c>
      <c r="C45" s="151" t="s">
        <v>221</v>
      </c>
      <c r="D45" s="146" t="s">
        <v>166</v>
      </c>
      <c r="E45" s="181">
        <v>1.6</v>
      </c>
      <c r="F45" s="190"/>
      <c r="G45" s="191">
        <f>ROUND(E45*F45,2)</f>
        <v>0</v>
      </c>
      <c r="H45" s="137">
        <v>21</v>
      </c>
      <c r="I45" s="136">
        <v>1.17E-3</v>
      </c>
      <c r="J45" s="136">
        <f>ROUND(E45*I45,2)</f>
        <v>0</v>
      </c>
      <c r="K45" s="136">
        <v>7.5999999999999998E-2</v>
      </c>
      <c r="L45" s="136">
        <f>ROUND(E45*K45,2)</f>
        <v>0.12</v>
      </c>
      <c r="M45" s="137" t="s">
        <v>167</v>
      </c>
      <c r="N45" s="137" t="s">
        <v>167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169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outlineLevel="2" x14ac:dyDescent="0.2">
      <c r="A46" s="134"/>
      <c r="B46" s="135"/>
      <c r="C46" s="152" t="s">
        <v>495</v>
      </c>
      <c r="D46" s="138"/>
      <c r="E46" s="182"/>
      <c r="F46" s="192"/>
      <c r="G46" s="192"/>
      <c r="H46" s="137"/>
      <c r="I46" s="136"/>
      <c r="J46" s="136"/>
      <c r="K46" s="136"/>
      <c r="L46" s="136"/>
      <c r="M46" s="137"/>
      <c r="N46" s="137"/>
      <c r="O46" s="137"/>
      <c r="P46" s="128"/>
      <c r="Q46" s="128"/>
      <c r="R46" s="128"/>
      <c r="S46" s="128"/>
      <c r="T46" s="128"/>
      <c r="U46" s="128"/>
      <c r="V46" s="128"/>
      <c r="W46" s="128" t="s">
        <v>171</v>
      </c>
      <c r="X46" s="128">
        <v>0</v>
      </c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3" x14ac:dyDescent="0.2">
      <c r="A47" s="134"/>
      <c r="B47" s="135"/>
      <c r="C47" s="152" t="s">
        <v>496</v>
      </c>
      <c r="D47" s="138"/>
      <c r="E47" s="182">
        <v>1.6</v>
      </c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ht="22.5" outlineLevel="1" x14ac:dyDescent="0.2">
      <c r="A48" s="144">
        <v>16</v>
      </c>
      <c r="B48" s="145" t="s">
        <v>223</v>
      </c>
      <c r="C48" s="151" t="s">
        <v>224</v>
      </c>
      <c r="D48" s="146" t="s">
        <v>166</v>
      </c>
      <c r="E48" s="181">
        <v>15.78</v>
      </c>
      <c r="F48" s="190"/>
      <c r="G48" s="191">
        <f>ROUND(E48*F48,2)</f>
        <v>0</v>
      </c>
      <c r="H48" s="137">
        <v>21</v>
      </c>
      <c r="I48" s="136">
        <v>0</v>
      </c>
      <c r="J48" s="136">
        <f>ROUND(E48*I48,2)</f>
        <v>0</v>
      </c>
      <c r="K48" s="136">
        <v>6.8000000000000005E-2</v>
      </c>
      <c r="L48" s="136">
        <f>ROUND(E48*K48,2)</f>
        <v>1.07</v>
      </c>
      <c r="M48" s="137" t="s">
        <v>167</v>
      </c>
      <c r="N48" s="137" t="s">
        <v>167</v>
      </c>
      <c r="O48" s="137" t="s">
        <v>168</v>
      </c>
      <c r="P48" s="128"/>
      <c r="Q48" s="128"/>
      <c r="R48" s="128"/>
      <c r="S48" s="128"/>
      <c r="T48" s="128"/>
      <c r="U48" s="128"/>
      <c r="V48" s="128"/>
      <c r="W48" s="128" t="s">
        <v>169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2" x14ac:dyDescent="0.2">
      <c r="A49" s="134"/>
      <c r="B49" s="135"/>
      <c r="C49" s="152" t="s">
        <v>497</v>
      </c>
      <c r="D49" s="138"/>
      <c r="E49" s="182"/>
      <c r="F49" s="192"/>
      <c r="G49" s="192"/>
      <c r="H49" s="137"/>
      <c r="I49" s="136"/>
      <c r="J49" s="136"/>
      <c r="K49" s="136"/>
      <c r="L49" s="136"/>
      <c r="M49" s="137"/>
      <c r="N49" s="137"/>
      <c r="O49" s="137"/>
      <c r="P49" s="128"/>
      <c r="Q49" s="128"/>
      <c r="R49" s="128"/>
      <c r="S49" s="128"/>
      <c r="T49" s="128"/>
      <c r="U49" s="128"/>
      <c r="V49" s="128"/>
      <c r="W49" s="128" t="s">
        <v>171</v>
      </c>
      <c r="X49" s="128">
        <v>0</v>
      </c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outlineLevel="3" x14ac:dyDescent="0.2">
      <c r="A50" s="134"/>
      <c r="B50" s="135"/>
      <c r="C50" s="152" t="s">
        <v>489</v>
      </c>
      <c r="D50" s="138"/>
      <c r="E50" s="182">
        <v>15.78</v>
      </c>
      <c r="F50" s="192"/>
      <c r="G50" s="192"/>
      <c r="H50" s="137"/>
      <c r="I50" s="136"/>
      <c r="J50" s="136"/>
      <c r="K50" s="136"/>
      <c r="L50" s="136"/>
      <c r="M50" s="137"/>
      <c r="N50" s="137"/>
      <c r="O50" s="137"/>
      <c r="P50" s="128"/>
      <c r="Q50" s="128"/>
      <c r="R50" s="128"/>
      <c r="S50" s="128"/>
      <c r="T50" s="128"/>
      <c r="U50" s="128"/>
      <c r="V50" s="128"/>
      <c r="W50" s="128" t="s">
        <v>171</v>
      </c>
      <c r="X50" s="128">
        <v>0</v>
      </c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ht="22.5" outlineLevel="1" x14ac:dyDescent="0.2">
      <c r="A51" s="147">
        <v>17</v>
      </c>
      <c r="B51" s="148" t="s">
        <v>229</v>
      </c>
      <c r="C51" s="153" t="s">
        <v>230</v>
      </c>
      <c r="D51" s="149" t="s">
        <v>231</v>
      </c>
      <c r="E51" s="183">
        <v>1</v>
      </c>
      <c r="F51" s="193"/>
      <c r="G51" s="194">
        <f>ROUND(E51*F51,2)</f>
        <v>0</v>
      </c>
      <c r="H51" s="137">
        <v>21</v>
      </c>
      <c r="I51" s="136">
        <v>0</v>
      </c>
      <c r="J51" s="136">
        <f>ROUND(E51*I51,2)</f>
        <v>0</v>
      </c>
      <c r="K51" s="136">
        <v>2.9E-4</v>
      </c>
      <c r="L51" s="136">
        <f>ROUND(E51*K51,2)</f>
        <v>0</v>
      </c>
      <c r="M51" s="137" t="s">
        <v>167</v>
      </c>
      <c r="N51" s="137" t="s">
        <v>199</v>
      </c>
      <c r="O51" s="137" t="s">
        <v>168</v>
      </c>
      <c r="P51" s="128"/>
      <c r="Q51" s="128"/>
      <c r="R51" s="128"/>
      <c r="S51" s="128"/>
      <c r="T51" s="128"/>
      <c r="U51" s="128"/>
      <c r="V51" s="128"/>
      <c r="W51" s="128" t="s">
        <v>169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ht="22.5" outlineLevel="1" x14ac:dyDescent="0.2">
      <c r="A52" s="147">
        <v>18</v>
      </c>
      <c r="B52" s="148" t="s">
        <v>232</v>
      </c>
      <c r="C52" s="153" t="s">
        <v>233</v>
      </c>
      <c r="D52" s="149" t="s">
        <v>234</v>
      </c>
      <c r="E52" s="183">
        <v>1</v>
      </c>
      <c r="F52" s="193"/>
      <c r="G52" s="194">
        <f>ROUND(E52*F52,2)</f>
        <v>0</v>
      </c>
      <c r="H52" s="137">
        <v>21</v>
      </c>
      <c r="I52" s="136">
        <v>0</v>
      </c>
      <c r="J52" s="136">
        <f>ROUND(E52*I52,2)</f>
        <v>0</v>
      </c>
      <c r="K52" s="136">
        <v>1.9460000000000002E-2</v>
      </c>
      <c r="L52" s="136">
        <f>ROUND(E52*K52,2)</f>
        <v>0.02</v>
      </c>
      <c r="M52" s="137" t="s">
        <v>167</v>
      </c>
      <c r="N52" s="137" t="s">
        <v>167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169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outlineLevel="1" x14ac:dyDescent="0.2">
      <c r="A53" s="147">
        <v>19</v>
      </c>
      <c r="B53" s="148" t="s">
        <v>235</v>
      </c>
      <c r="C53" s="153" t="s">
        <v>236</v>
      </c>
      <c r="D53" s="149" t="s">
        <v>234</v>
      </c>
      <c r="E53" s="183">
        <v>1</v>
      </c>
      <c r="F53" s="193"/>
      <c r="G53" s="194">
        <f>ROUND(E53*F53,2)</f>
        <v>0</v>
      </c>
      <c r="H53" s="137">
        <v>21</v>
      </c>
      <c r="I53" s="136">
        <v>0</v>
      </c>
      <c r="J53" s="136">
        <f>ROUND(E53*I53,2)</f>
        <v>0</v>
      </c>
      <c r="K53" s="136">
        <v>8.5999999999999998E-4</v>
      </c>
      <c r="L53" s="136">
        <f>ROUND(E53*K53,2)</f>
        <v>0</v>
      </c>
      <c r="M53" s="137" t="s">
        <v>167</v>
      </c>
      <c r="N53" s="137" t="s">
        <v>167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169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1" x14ac:dyDescent="0.2">
      <c r="A54" s="147">
        <v>20</v>
      </c>
      <c r="B54" s="148" t="s">
        <v>468</v>
      </c>
      <c r="C54" s="153" t="s">
        <v>498</v>
      </c>
      <c r="D54" s="149" t="s">
        <v>234</v>
      </c>
      <c r="E54" s="183">
        <v>1</v>
      </c>
      <c r="F54" s="193"/>
      <c r="G54" s="194">
        <f>ROUND(E54*F54,2)</f>
        <v>0</v>
      </c>
      <c r="H54" s="137">
        <v>21</v>
      </c>
      <c r="I54" s="136">
        <v>0</v>
      </c>
      <c r="J54" s="136">
        <f>ROUND(E54*I54,2)</f>
        <v>0</v>
      </c>
      <c r="K54" s="136">
        <v>3.4700000000000002E-2</v>
      </c>
      <c r="L54" s="136">
        <f>ROUND(E54*K54,2)</f>
        <v>0.03</v>
      </c>
      <c r="M54" s="137" t="s">
        <v>167</v>
      </c>
      <c r="N54" s="137" t="s">
        <v>167</v>
      </c>
      <c r="O54" s="137" t="s">
        <v>168</v>
      </c>
      <c r="P54" s="128"/>
      <c r="Q54" s="128"/>
      <c r="R54" s="128"/>
      <c r="S54" s="128"/>
      <c r="T54" s="128"/>
      <c r="U54" s="128"/>
      <c r="V54" s="128"/>
      <c r="W54" s="128" t="s">
        <v>169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ht="22.5" outlineLevel="1" x14ac:dyDescent="0.2">
      <c r="A55" s="144">
        <v>21</v>
      </c>
      <c r="B55" s="145" t="s">
        <v>239</v>
      </c>
      <c r="C55" s="151" t="s">
        <v>240</v>
      </c>
      <c r="D55" s="146" t="s">
        <v>166</v>
      </c>
      <c r="E55" s="181">
        <v>6.19</v>
      </c>
      <c r="F55" s="190"/>
      <c r="G55" s="191">
        <f>ROUND(E55*F55,2)</f>
        <v>0</v>
      </c>
      <c r="H55" s="137">
        <v>21</v>
      </c>
      <c r="I55" s="136">
        <v>0</v>
      </c>
      <c r="J55" s="136">
        <f>ROUND(E55*I55,2)</f>
        <v>0</v>
      </c>
      <c r="K55" s="136">
        <v>0</v>
      </c>
      <c r="L55" s="136">
        <f>ROUND(E55*K55,2)</f>
        <v>0</v>
      </c>
      <c r="M55" s="137" t="s">
        <v>167</v>
      </c>
      <c r="N55" s="137" t="s">
        <v>167</v>
      </c>
      <c r="O55" s="137" t="s">
        <v>168</v>
      </c>
      <c r="P55" s="128"/>
      <c r="Q55" s="128"/>
      <c r="R55" s="128"/>
      <c r="S55" s="128"/>
      <c r="T55" s="128"/>
      <c r="U55" s="128"/>
      <c r="V55" s="128"/>
      <c r="W55" s="128" t="s">
        <v>169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outlineLevel="2" x14ac:dyDescent="0.2">
      <c r="A56" s="134"/>
      <c r="B56" s="135"/>
      <c r="C56" s="152" t="s">
        <v>484</v>
      </c>
      <c r="D56" s="138"/>
      <c r="E56" s="182"/>
      <c r="F56" s="192"/>
      <c r="G56" s="192"/>
      <c r="H56" s="137"/>
      <c r="I56" s="136"/>
      <c r="J56" s="136"/>
      <c r="K56" s="136"/>
      <c r="L56" s="136"/>
      <c r="M56" s="137"/>
      <c r="N56" s="137"/>
      <c r="O56" s="137"/>
      <c r="P56" s="128"/>
      <c r="Q56" s="128"/>
      <c r="R56" s="128"/>
      <c r="S56" s="128"/>
      <c r="T56" s="128"/>
      <c r="U56" s="128"/>
      <c r="V56" s="128"/>
      <c r="W56" s="128" t="s">
        <v>171</v>
      </c>
      <c r="X56" s="128">
        <v>0</v>
      </c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3" x14ac:dyDescent="0.2">
      <c r="A57" s="134"/>
      <c r="B57" s="135"/>
      <c r="C57" s="152" t="s">
        <v>499</v>
      </c>
      <c r="D57" s="138"/>
      <c r="E57" s="182"/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3" x14ac:dyDescent="0.2">
      <c r="A58" s="134"/>
      <c r="B58" s="135"/>
      <c r="C58" s="152" t="s">
        <v>500</v>
      </c>
      <c r="D58" s="138"/>
      <c r="E58" s="182">
        <v>6.19</v>
      </c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1" x14ac:dyDescent="0.2">
      <c r="A59" s="147">
        <v>22</v>
      </c>
      <c r="B59" s="148" t="s">
        <v>243</v>
      </c>
      <c r="C59" s="153" t="s">
        <v>336</v>
      </c>
      <c r="D59" s="149" t="s">
        <v>196</v>
      </c>
      <c r="E59" s="183">
        <v>1</v>
      </c>
      <c r="F59" s="193"/>
      <c r="G59" s="194">
        <f>ROUND(E59*F59,2)</f>
        <v>0</v>
      </c>
      <c r="H59" s="137">
        <v>21</v>
      </c>
      <c r="I59" s="136">
        <v>0</v>
      </c>
      <c r="J59" s="136">
        <f>ROUND(E59*I59,2)</f>
        <v>0</v>
      </c>
      <c r="K59" s="136">
        <v>0</v>
      </c>
      <c r="L59" s="136">
        <f>ROUND(E59*K59,2)</f>
        <v>0</v>
      </c>
      <c r="M59" s="137" t="s">
        <v>167</v>
      </c>
      <c r="N59" s="137" t="s">
        <v>167</v>
      </c>
      <c r="O59" s="137" t="s">
        <v>168</v>
      </c>
      <c r="P59" s="128"/>
      <c r="Q59" s="128"/>
      <c r="R59" s="128"/>
      <c r="S59" s="128"/>
      <c r="T59" s="128"/>
      <c r="U59" s="128"/>
      <c r="V59" s="128"/>
      <c r="W59" s="128" t="s">
        <v>245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x14ac:dyDescent="0.2">
      <c r="A60" s="141" t="s">
        <v>162</v>
      </c>
      <c r="B60" s="142" t="s">
        <v>107</v>
      </c>
      <c r="C60" s="150" t="s">
        <v>108</v>
      </c>
      <c r="D60" s="143"/>
      <c r="E60" s="180"/>
      <c r="F60" s="188"/>
      <c r="G60" s="189">
        <f>SUMIF(W61:W61,"&lt;&gt;NOR",G61:G61)</f>
        <v>0</v>
      </c>
      <c r="H60" s="140"/>
      <c r="I60" s="139"/>
      <c r="J60" s="139">
        <f>SUM(J61:J61)</f>
        <v>0</v>
      </c>
      <c r="K60" s="139"/>
      <c r="L60" s="139">
        <f>SUM(L61:L61)</f>
        <v>0</v>
      </c>
      <c r="M60" s="140"/>
      <c r="N60" s="140"/>
      <c r="O60" s="140"/>
      <c r="W60" t="s">
        <v>163</v>
      </c>
    </row>
    <row r="61" spans="1:50" ht="33.75" outlineLevel="1" x14ac:dyDescent="0.2">
      <c r="A61" s="147">
        <v>23</v>
      </c>
      <c r="B61" s="148" t="s">
        <v>246</v>
      </c>
      <c r="C61" s="153" t="s">
        <v>247</v>
      </c>
      <c r="D61" s="149" t="s">
        <v>191</v>
      </c>
      <c r="E61" s="183">
        <v>2.42178</v>
      </c>
      <c r="F61" s="193"/>
      <c r="G61" s="194">
        <f>ROUND(E61*F61,2)</f>
        <v>0</v>
      </c>
      <c r="H61" s="137">
        <v>21</v>
      </c>
      <c r="I61" s="136">
        <v>0</v>
      </c>
      <c r="J61" s="136">
        <f>ROUND(E61*I61,2)</f>
        <v>0</v>
      </c>
      <c r="K61" s="136">
        <v>0</v>
      </c>
      <c r="L61" s="136">
        <f>ROUND(E61*K61,2)</f>
        <v>0</v>
      </c>
      <c r="M61" s="137" t="s">
        <v>167</v>
      </c>
      <c r="N61" s="137" t="s">
        <v>167</v>
      </c>
      <c r="O61" s="137" t="s">
        <v>248</v>
      </c>
      <c r="P61" s="128"/>
      <c r="Q61" s="128"/>
      <c r="R61" s="128"/>
      <c r="S61" s="128"/>
      <c r="T61" s="128"/>
      <c r="U61" s="128"/>
      <c r="V61" s="128"/>
      <c r="W61" s="128" t="s">
        <v>249</v>
      </c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x14ac:dyDescent="0.2">
      <c r="A62" s="141" t="s">
        <v>162</v>
      </c>
      <c r="B62" s="142" t="s">
        <v>111</v>
      </c>
      <c r="C62" s="150" t="s">
        <v>112</v>
      </c>
      <c r="D62" s="143"/>
      <c r="E62" s="180"/>
      <c r="F62" s="188"/>
      <c r="G62" s="189">
        <f>SUMIF(W63:W63,"&lt;&gt;NOR",G63:G63)</f>
        <v>0</v>
      </c>
      <c r="H62" s="140"/>
      <c r="I62" s="139"/>
      <c r="J62" s="139">
        <f>SUM(J63:J63)</f>
        <v>0</v>
      </c>
      <c r="K62" s="139"/>
      <c r="L62" s="139">
        <f>SUM(L63:L63)</f>
        <v>0</v>
      </c>
      <c r="M62" s="140"/>
      <c r="N62" s="140"/>
      <c r="O62" s="140"/>
      <c r="W62" t="s">
        <v>163</v>
      </c>
    </row>
    <row r="63" spans="1:50" outlineLevel="1" x14ac:dyDescent="0.2">
      <c r="A63" s="147">
        <v>24</v>
      </c>
      <c r="B63" s="148" t="s">
        <v>257</v>
      </c>
      <c r="C63" s="153" t="s">
        <v>258</v>
      </c>
      <c r="D63" s="149" t="s">
        <v>231</v>
      </c>
      <c r="E63" s="183">
        <v>1</v>
      </c>
      <c r="F63" s="193"/>
      <c r="G63" s="194">
        <f>ROUND(E63*F63,2)</f>
        <v>0</v>
      </c>
      <c r="H63" s="137">
        <v>21</v>
      </c>
      <c r="I63" s="136">
        <v>0</v>
      </c>
      <c r="J63" s="136">
        <f>ROUND(E63*I63,2)</f>
        <v>0</v>
      </c>
      <c r="K63" s="136">
        <v>0</v>
      </c>
      <c r="L63" s="136">
        <f>ROUND(E63*K63,2)</f>
        <v>0</v>
      </c>
      <c r="M63" s="137" t="s">
        <v>259</v>
      </c>
      <c r="N63" s="137" t="s">
        <v>199</v>
      </c>
      <c r="O63" s="137" t="s">
        <v>168</v>
      </c>
      <c r="P63" s="128"/>
      <c r="Q63" s="128"/>
      <c r="R63" s="128"/>
      <c r="S63" s="128"/>
      <c r="T63" s="128"/>
      <c r="U63" s="128"/>
      <c r="V63" s="128"/>
      <c r="W63" s="128" t="s">
        <v>252</v>
      </c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1:50" x14ac:dyDescent="0.2">
      <c r="A64" s="141" t="s">
        <v>162</v>
      </c>
      <c r="B64" s="142" t="s">
        <v>113</v>
      </c>
      <c r="C64" s="150" t="s">
        <v>114</v>
      </c>
      <c r="D64" s="143"/>
      <c r="E64" s="180"/>
      <c r="F64" s="188"/>
      <c r="G64" s="189">
        <f>SUMIF(W65:W65,"&lt;&gt;NOR",G65:G65)</f>
        <v>0</v>
      </c>
      <c r="H64" s="140"/>
      <c r="I64" s="139"/>
      <c r="J64" s="139">
        <f>SUM(J65:J65)</f>
        <v>0</v>
      </c>
      <c r="K64" s="139"/>
      <c r="L64" s="139">
        <f>SUM(L65:L65)</f>
        <v>0</v>
      </c>
      <c r="M64" s="140"/>
      <c r="N64" s="140"/>
      <c r="O64" s="140"/>
      <c r="W64" t="s">
        <v>163</v>
      </c>
    </row>
    <row r="65" spans="1:50" outlineLevel="1" x14ac:dyDescent="0.2">
      <c r="A65" s="147">
        <v>25</v>
      </c>
      <c r="B65" s="148" t="s">
        <v>260</v>
      </c>
      <c r="C65" s="153" t="s">
        <v>261</v>
      </c>
      <c r="D65" s="149" t="s">
        <v>231</v>
      </c>
      <c r="E65" s="183">
        <v>1</v>
      </c>
      <c r="F65" s="193"/>
      <c r="G65" s="194">
        <f>ROUND(E65*F65,2)</f>
        <v>0</v>
      </c>
      <c r="H65" s="137">
        <v>21</v>
      </c>
      <c r="I65" s="136">
        <v>0</v>
      </c>
      <c r="J65" s="136">
        <f>ROUND(E65*I65,2)</f>
        <v>0</v>
      </c>
      <c r="K65" s="136">
        <v>0</v>
      </c>
      <c r="L65" s="136">
        <f>ROUND(E65*K65,2)</f>
        <v>0</v>
      </c>
      <c r="M65" s="137" t="s">
        <v>259</v>
      </c>
      <c r="N65" s="137" t="s">
        <v>199</v>
      </c>
      <c r="O65" s="137" t="s">
        <v>168</v>
      </c>
      <c r="P65" s="128"/>
      <c r="Q65" s="128"/>
      <c r="R65" s="128"/>
      <c r="S65" s="128"/>
      <c r="T65" s="128"/>
      <c r="U65" s="128"/>
      <c r="V65" s="128"/>
      <c r="W65" s="128" t="s">
        <v>252</v>
      </c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1:50" x14ac:dyDescent="0.2">
      <c r="A66" s="141" t="s">
        <v>162</v>
      </c>
      <c r="B66" s="142" t="s">
        <v>115</v>
      </c>
      <c r="C66" s="150" t="s">
        <v>116</v>
      </c>
      <c r="D66" s="143"/>
      <c r="E66" s="180"/>
      <c r="F66" s="188"/>
      <c r="G66" s="189">
        <f>SUMIF(W67:W74,"&lt;&gt;NOR",G67:G74)</f>
        <v>0</v>
      </c>
      <c r="H66" s="140"/>
      <c r="I66" s="139"/>
      <c r="J66" s="139">
        <f>SUM(J67:J74)</f>
        <v>0.04</v>
      </c>
      <c r="K66" s="139"/>
      <c r="L66" s="139">
        <f>SUM(L67:L74)</f>
        <v>0</v>
      </c>
      <c r="M66" s="140"/>
      <c r="N66" s="140"/>
      <c r="O66" s="140"/>
      <c r="W66" t="s">
        <v>163</v>
      </c>
    </row>
    <row r="67" spans="1:50" outlineLevel="1" x14ac:dyDescent="0.2">
      <c r="A67" s="147">
        <v>26</v>
      </c>
      <c r="B67" s="148" t="s">
        <v>264</v>
      </c>
      <c r="C67" s="153" t="s">
        <v>265</v>
      </c>
      <c r="D67" s="149" t="s">
        <v>234</v>
      </c>
      <c r="E67" s="183">
        <v>1</v>
      </c>
      <c r="F67" s="193"/>
      <c r="G67" s="194">
        <f t="shared" ref="G67:G74" si="0">ROUND(E67*F67,2)</f>
        <v>0</v>
      </c>
      <c r="H67" s="137">
        <v>21</v>
      </c>
      <c r="I67" s="136">
        <v>8.4000000000000003E-4</v>
      </c>
      <c r="J67" s="136">
        <f t="shared" ref="J67:J74" si="1">ROUND(E67*I67,2)</f>
        <v>0</v>
      </c>
      <c r="K67" s="136">
        <v>0</v>
      </c>
      <c r="L67" s="136">
        <f t="shared" ref="L67:L74" si="2">ROUND(E67*K67,2)</f>
        <v>0</v>
      </c>
      <c r="M67" s="137" t="s">
        <v>167</v>
      </c>
      <c r="N67" s="137" t="s">
        <v>167</v>
      </c>
      <c r="O67" s="137" t="s">
        <v>168</v>
      </c>
      <c r="P67" s="128"/>
      <c r="Q67" s="128"/>
      <c r="R67" s="128"/>
      <c r="S67" s="128"/>
      <c r="T67" s="128"/>
      <c r="U67" s="128"/>
      <c r="V67" s="128"/>
      <c r="W67" s="128" t="s">
        <v>252</v>
      </c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ht="33.75" outlineLevel="1" x14ac:dyDescent="0.2">
      <c r="A68" s="147">
        <v>27</v>
      </c>
      <c r="B68" s="148" t="s">
        <v>266</v>
      </c>
      <c r="C68" s="153" t="s">
        <v>267</v>
      </c>
      <c r="D68" s="149" t="s">
        <v>196</v>
      </c>
      <c r="E68" s="183">
        <v>1</v>
      </c>
      <c r="F68" s="193"/>
      <c r="G68" s="194">
        <f t="shared" si="0"/>
        <v>0</v>
      </c>
      <c r="H68" s="137">
        <v>21</v>
      </c>
      <c r="I68" s="136">
        <v>1.2999999999999999E-2</v>
      </c>
      <c r="J68" s="136">
        <f t="shared" si="1"/>
        <v>0.01</v>
      </c>
      <c r="K68" s="136">
        <v>0</v>
      </c>
      <c r="L68" s="136">
        <f t="shared" si="2"/>
        <v>0</v>
      </c>
      <c r="M68" s="137" t="s">
        <v>167</v>
      </c>
      <c r="N68" s="137" t="s">
        <v>167</v>
      </c>
      <c r="O68" s="137" t="s">
        <v>200</v>
      </c>
      <c r="P68" s="128"/>
      <c r="Q68" s="128"/>
      <c r="R68" s="128"/>
      <c r="S68" s="128"/>
      <c r="T68" s="128"/>
      <c r="U68" s="128"/>
      <c r="V68" s="128"/>
      <c r="W68" s="128" t="s">
        <v>201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ht="22.5" outlineLevel="1" x14ac:dyDescent="0.2">
      <c r="A69" s="147">
        <v>28</v>
      </c>
      <c r="B69" s="148" t="s">
        <v>268</v>
      </c>
      <c r="C69" s="153" t="s">
        <v>269</v>
      </c>
      <c r="D69" s="149" t="s">
        <v>196</v>
      </c>
      <c r="E69" s="183">
        <v>1</v>
      </c>
      <c r="F69" s="193"/>
      <c r="G69" s="194">
        <f t="shared" si="0"/>
        <v>0</v>
      </c>
      <c r="H69" s="137">
        <v>21</v>
      </c>
      <c r="I69" s="136">
        <v>4.0000000000000003E-5</v>
      </c>
      <c r="J69" s="136">
        <f t="shared" si="1"/>
        <v>0</v>
      </c>
      <c r="K69" s="136">
        <v>0</v>
      </c>
      <c r="L69" s="136">
        <f t="shared" si="2"/>
        <v>0</v>
      </c>
      <c r="M69" s="137" t="s">
        <v>167</v>
      </c>
      <c r="N69" s="137" t="s">
        <v>167</v>
      </c>
      <c r="O69" s="137" t="s">
        <v>168</v>
      </c>
      <c r="P69" s="128"/>
      <c r="Q69" s="128"/>
      <c r="R69" s="128"/>
      <c r="S69" s="128"/>
      <c r="T69" s="128"/>
      <c r="U69" s="128"/>
      <c r="V69" s="128"/>
      <c r="W69" s="128" t="s">
        <v>252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ht="33.75" outlineLevel="1" x14ac:dyDescent="0.2">
      <c r="A70" s="147">
        <v>29</v>
      </c>
      <c r="B70" s="148" t="s">
        <v>270</v>
      </c>
      <c r="C70" s="153" t="s">
        <v>271</v>
      </c>
      <c r="D70" s="149" t="s">
        <v>196</v>
      </c>
      <c r="E70" s="183">
        <v>1</v>
      </c>
      <c r="F70" s="193"/>
      <c r="G70" s="194">
        <f t="shared" si="0"/>
        <v>0</v>
      </c>
      <c r="H70" s="137">
        <v>21</v>
      </c>
      <c r="I70" s="136">
        <v>1.1999999999999999E-3</v>
      </c>
      <c r="J70" s="136">
        <f t="shared" si="1"/>
        <v>0</v>
      </c>
      <c r="K70" s="136">
        <v>0</v>
      </c>
      <c r="L70" s="136">
        <f t="shared" si="2"/>
        <v>0</v>
      </c>
      <c r="M70" s="137" t="s">
        <v>167</v>
      </c>
      <c r="N70" s="137" t="s">
        <v>167</v>
      </c>
      <c r="O70" s="137" t="s">
        <v>200</v>
      </c>
      <c r="P70" s="128"/>
      <c r="Q70" s="128"/>
      <c r="R70" s="128"/>
      <c r="S70" s="128"/>
      <c r="T70" s="128"/>
      <c r="U70" s="128"/>
      <c r="V70" s="128"/>
      <c r="W70" s="128" t="s">
        <v>201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outlineLevel="1" x14ac:dyDescent="0.2">
      <c r="A71" s="147">
        <v>30</v>
      </c>
      <c r="B71" s="148" t="s">
        <v>392</v>
      </c>
      <c r="C71" s="153" t="s">
        <v>393</v>
      </c>
      <c r="D71" s="149" t="s">
        <v>234</v>
      </c>
      <c r="E71" s="183">
        <v>1</v>
      </c>
      <c r="F71" s="193"/>
      <c r="G71" s="194">
        <f t="shared" si="0"/>
        <v>0</v>
      </c>
      <c r="H71" s="137">
        <v>21</v>
      </c>
      <c r="I71" s="136">
        <v>8.8999999999999995E-4</v>
      </c>
      <c r="J71" s="136">
        <f t="shared" si="1"/>
        <v>0</v>
      </c>
      <c r="K71" s="136">
        <v>0</v>
      </c>
      <c r="L71" s="136">
        <f t="shared" si="2"/>
        <v>0</v>
      </c>
      <c r="M71" s="137" t="s">
        <v>167</v>
      </c>
      <c r="N71" s="137" t="s">
        <v>167</v>
      </c>
      <c r="O71" s="137" t="s">
        <v>168</v>
      </c>
      <c r="P71" s="128"/>
      <c r="Q71" s="128"/>
      <c r="R71" s="128"/>
      <c r="S71" s="128"/>
      <c r="T71" s="128"/>
      <c r="U71" s="128"/>
      <c r="V71" s="128"/>
      <c r="W71" s="128" t="s">
        <v>252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ht="33.75" outlineLevel="1" x14ac:dyDescent="0.2">
      <c r="A72" s="147">
        <v>31</v>
      </c>
      <c r="B72" s="148" t="s">
        <v>394</v>
      </c>
      <c r="C72" s="153" t="s">
        <v>395</v>
      </c>
      <c r="D72" s="149" t="s">
        <v>196</v>
      </c>
      <c r="E72" s="183">
        <v>1</v>
      </c>
      <c r="F72" s="193"/>
      <c r="G72" s="194">
        <f t="shared" si="0"/>
        <v>0</v>
      </c>
      <c r="H72" s="137">
        <v>21</v>
      </c>
      <c r="I72" s="136">
        <v>1.4999999999999999E-2</v>
      </c>
      <c r="J72" s="136">
        <f t="shared" si="1"/>
        <v>0.02</v>
      </c>
      <c r="K72" s="136">
        <v>0</v>
      </c>
      <c r="L72" s="136">
        <f t="shared" si="2"/>
        <v>0</v>
      </c>
      <c r="M72" s="137" t="s">
        <v>167</v>
      </c>
      <c r="N72" s="137" t="s">
        <v>167</v>
      </c>
      <c r="O72" s="137" t="s">
        <v>200</v>
      </c>
      <c r="P72" s="128"/>
      <c r="Q72" s="128"/>
      <c r="R72" s="128"/>
      <c r="S72" s="128"/>
      <c r="T72" s="128"/>
      <c r="U72" s="128"/>
      <c r="V72" s="128"/>
      <c r="W72" s="128" t="s">
        <v>201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ht="56.25" outlineLevel="1" x14ac:dyDescent="0.2">
      <c r="A73" s="147">
        <v>32</v>
      </c>
      <c r="B73" s="148" t="s">
        <v>396</v>
      </c>
      <c r="C73" s="153" t="s">
        <v>397</v>
      </c>
      <c r="D73" s="149" t="s">
        <v>234</v>
      </c>
      <c r="E73" s="183">
        <v>1</v>
      </c>
      <c r="F73" s="193"/>
      <c r="G73" s="194">
        <f t="shared" si="0"/>
        <v>0</v>
      </c>
      <c r="H73" s="137">
        <v>21</v>
      </c>
      <c r="I73" s="136">
        <v>1.2999999999999999E-2</v>
      </c>
      <c r="J73" s="136">
        <f t="shared" si="1"/>
        <v>0.01</v>
      </c>
      <c r="K73" s="136">
        <v>0</v>
      </c>
      <c r="L73" s="136">
        <f t="shared" si="2"/>
        <v>0</v>
      </c>
      <c r="M73" s="137" t="s">
        <v>167</v>
      </c>
      <c r="N73" s="137" t="s">
        <v>167</v>
      </c>
      <c r="O73" s="137" t="s">
        <v>168</v>
      </c>
      <c r="P73" s="128"/>
      <c r="Q73" s="128"/>
      <c r="R73" s="128"/>
      <c r="S73" s="128"/>
      <c r="T73" s="128"/>
      <c r="U73" s="128"/>
      <c r="V73" s="128"/>
      <c r="W73" s="128" t="s">
        <v>252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outlineLevel="1" x14ac:dyDescent="0.2">
      <c r="A74" s="147">
        <v>33</v>
      </c>
      <c r="B74" s="148" t="s">
        <v>398</v>
      </c>
      <c r="C74" s="153" t="s">
        <v>399</v>
      </c>
      <c r="D74" s="149" t="s">
        <v>196</v>
      </c>
      <c r="E74" s="183">
        <v>1</v>
      </c>
      <c r="F74" s="193"/>
      <c r="G74" s="194">
        <f t="shared" si="0"/>
        <v>0</v>
      </c>
      <c r="H74" s="137">
        <v>21</v>
      </c>
      <c r="I74" s="136">
        <v>0</v>
      </c>
      <c r="J74" s="136">
        <f t="shared" si="1"/>
        <v>0</v>
      </c>
      <c r="K74" s="136">
        <v>0</v>
      </c>
      <c r="L74" s="136">
        <f t="shared" si="2"/>
        <v>0</v>
      </c>
      <c r="M74" s="137" t="s">
        <v>259</v>
      </c>
      <c r="N74" s="137" t="s">
        <v>199</v>
      </c>
      <c r="O74" s="137" t="s">
        <v>168</v>
      </c>
      <c r="P74" s="128"/>
      <c r="Q74" s="128"/>
      <c r="R74" s="128"/>
      <c r="S74" s="128"/>
      <c r="T74" s="128"/>
      <c r="U74" s="128"/>
      <c r="V74" s="128"/>
      <c r="W74" s="128" t="s">
        <v>252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x14ac:dyDescent="0.2">
      <c r="A75" s="141" t="s">
        <v>162</v>
      </c>
      <c r="B75" s="142" t="s">
        <v>117</v>
      </c>
      <c r="C75" s="150" t="s">
        <v>118</v>
      </c>
      <c r="D75" s="143"/>
      <c r="E75" s="180"/>
      <c r="F75" s="188"/>
      <c r="G75" s="189">
        <f>SUMIF(W76:W76,"&lt;&gt;NOR",G76:G76)</f>
        <v>0</v>
      </c>
      <c r="H75" s="140"/>
      <c r="I75" s="139"/>
      <c r="J75" s="139">
        <f>SUM(J76:J76)</f>
        <v>0</v>
      </c>
      <c r="K75" s="139"/>
      <c r="L75" s="139">
        <f>SUM(L76:L76)</f>
        <v>0</v>
      </c>
      <c r="M75" s="140"/>
      <c r="N75" s="140"/>
      <c r="O75" s="140"/>
      <c r="W75" t="s">
        <v>163</v>
      </c>
    </row>
    <row r="76" spans="1:50" outlineLevel="1" x14ac:dyDescent="0.2">
      <c r="A76" s="147">
        <v>34</v>
      </c>
      <c r="B76" s="148" t="s">
        <v>276</v>
      </c>
      <c r="C76" s="153" t="s">
        <v>277</v>
      </c>
      <c r="D76" s="149" t="s">
        <v>231</v>
      </c>
      <c r="E76" s="183">
        <v>1</v>
      </c>
      <c r="F76" s="193"/>
      <c r="G76" s="194">
        <f>ROUND(E76*F76,2)</f>
        <v>0</v>
      </c>
      <c r="H76" s="137">
        <v>21</v>
      </c>
      <c r="I76" s="136">
        <v>0</v>
      </c>
      <c r="J76" s="136">
        <f>ROUND(E76*I76,2)</f>
        <v>0</v>
      </c>
      <c r="K76" s="136">
        <v>0</v>
      </c>
      <c r="L76" s="136">
        <f>ROUND(E76*K76,2)</f>
        <v>0</v>
      </c>
      <c r="M76" s="137" t="s">
        <v>259</v>
      </c>
      <c r="N76" s="137" t="s">
        <v>199</v>
      </c>
      <c r="O76" s="137" t="s">
        <v>168</v>
      </c>
      <c r="P76" s="128"/>
      <c r="Q76" s="128"/>
      <c r="R76" s="128"/>
      <c r="S76" s="128"/>
      <c r="T76" s="128"/>
      <c r="U76" s="128"/>
      <c r="V76" s="128"/>
      <c r="W76" s="128" t="s">
        <v>252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x14ac:dyDescent="0.2">
      <c r="A77" s="141" t="s">
        <v>162</v>
      </c>
      <c r="B77" s="142" t="s">
        <v>121</v>
      </c>
      <c r="C77" s="150" t="s">
        <v>122</v>
      </c>
      <c r="D77" s="143"/>
      <c r="E77" s="180"/>
      <c r="F77" s="188"/>
      <c r="G77" s="189">
        <f>SUMIF(W78:W80,"&lt;&gt;NOR",G78:G80)</f>
        <v>0</v>
      </c>
      <c r="H77" s="140"/>
      <c r="I77" s="139"/>
      <c r="J77" s="139">
        <f>SUM(J78:J80)</f>
        <v>0.04</v>
      </c>
      <c r="K77" s="139"/>
      <c r="L77" s="139">
        <f>SUM(L78:L80)</f>
        <v>0</v>
      </c>
      <c r="M77" s="140"/>
      <c r="N77" s="140"/>
      <c r="O77" s="140"/>
      <c r="W77" t="s">
        <v>163</v>
      </c>
    </row>
    <row r="78" spans="1:50" outlineLevel="1" x14ac:dyDescent="0.2">
      <c r="A78" s="147">
        <v>35</v>
      </c>
      <c r="B78" s="148" t="s">
        <v>278</v>
      </c>
      <c r="C78" s="153" t="s">
        <v>279</v>
      </c>
      <c r="D78" s="149" t="s">
        <v>196</v>
      </c>
      <c r="E78" s="183">
        <v>1</v>
      </c>
      <c r="F78" s="193"/>
      <c r="G78" s="194">
        <f>ROUND(E78*F78,2)</f>
        <v>0</v>
      </c>
      <c r="H78" s="137">
        <v>21</v>
      </c>
      <c r="I78" s="136">
        <v>0</v>
      </c>
      <c r="J78" s="136">
        <f>ROUND(E78*I78,2)</f>
        <v>0</v>
      </c>
      <c r="K78" s="136">
        <v>0</v>
      </c>
      <c r="L78" s="136">
        <f>ROUND(E78*K78,2)</f>
        <v>0</v>
      </c>
      <c r="M78" s="137" t="s">
        <v>167</v>
      </c>
      <c r="N78" s="137" t="s">
        <v>199</v>
      </c>
      <c r="O78" s="137" t="s">
        <v>168</v>
      </c>
      <c r="P78" s="128"/>
      <c r="Q78" s="128"/>
      <c r="R78" s="128"/>
      <c r="S78" s="128"/>
      <c r="T78" s="128"/>
      <c r="U78" s="128"/>
      <c r="V78" s="128"/>
      <c r="W78" s="128" t="s">
        <v>252</v>
      </c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outlineLevel="1" x14ac:dyDescent="0.2">
      <c r="A79" s="147">
        <v>36</v>
      </c>
      <c r="B79" s="148" t="s">
        <v>280</v>
      </c>
      <c r="C79" s="153" t="s">
        <v>281</v>
      </c>
      <c r="D79" s="149" t="s">
        <v>196</v>
      </c>
      <c r="E79" s="183">
        <v>1</v>
      </c>
      <c r="F79" s="193"/>
      <c r="G79" s="194">
        <f>ROUND(E79*F79,2)</f>
        <v>0</v>
      </c>
      <c r="H79" s="137">
        <v>21</v>
      </c>
      <c r="I79" s="136">
        <v>3.9E-2</v>
      </c>
      <c r="J79" s="136">
        <f>ROUND(E79*I79,2)</f>
        <v>0.04</v>
      </c>
      <c r="K79" s="136">
        <v>0</v>
      </c>
      <c r="L79" s="136">
        <f>ROUND(E79*K79,2)</f>
        <v>0</v>
      </c>
      <c r="M79" s="137" t="s">
        <v>167</v>
      </c>
      <c r="N79" s="137" t="s">
        <v>167</v>
      </c>
      <c r="O79" s="137" t="s">
        <v>200</v>
      </c>
      <c r="P79" s="128"/>
      <c r="Q79" s="128"/>
      <c r="R79" s="128"/>
      <c r="S79" s="128"/>
      <c r="T79" s="128"/>
      <c r="U79" s="128"/>
      <c r="V79" s="128"/>
      <c r="W79" s="128" t="s">
        <v>201</v>
      </c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ht="22.5" outlineLevel="1" x14ac:dyDescent="0.2">
      <c r="A80" s="147">
        <v>37</v>
      </c>
      <c r="B80" s="148" t="s">
        <v>282</v>
      </c>
      <c r="C80" s="153" t="s">
        <v>283</v>
      </c>
      <c r="D80" s="149" t="s">
        <v>191</v>
      </c>
      <c r="E80" s="183">
        <v>3.9E-2</v>
      </c>
      <c r="F80" s="193"/>
      <c r="G80" s="194">
        <f>ROUND(E80*F80,2)</f>
        <v>0</v>
      </c>
      <c r="H80" s="137">
        <v>21</v>
      </c>
      <c r="I80" s="136">
        <v>0</v>
      </c>
      <c r="J80" s="136">
        <f>ROUND(E80*I80,2)</f>
        <v>0</v>
      </c>
      <c r="K80" s="136">
        <v>0</v>
      </c>
      <c r="L80" s="136">
        <f>ROUND(E80*K80,2)</f>
        <v>0</v>
      </c>
      <c r="M80" s="137" t="s">
        <v>167</v>
      </c>
      <c r="N80" s="137" t="s">
        <v>167</v>
      </c>
      <c r="O80" s="137" t="s">
        <v>248</v>
      </c>
      <c r="P80" s="128"/>
      <c r="Q80" s="128"/>
      <c r="R80" s="128"/>
      <c r="S80" s="128"/>
      <c r="T80" s="128"/>
      <c r="U80" s="128"/>
      <c r="V80" s="128"/>
      <c r="W80" s="128" t="s">
        <v>249</v>
      </c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x14ac:dyDescent="0.2">
      <c r="A81" s="141" t="s">
        <v>162</v>
      </c>
      <c r="B81" s="142" t="s">
        <v>125</v>
      </c>
      <c r="C81" s="150" t="s">
        <v>126</v>
      </c>
      <c r="D81" s="143"/>
      <c r="E81" s="180"/>
      <c r="F81" s="188"/>
      <c r="G81" s="189">
        <f>SUMIF(W82:W88,"&lt;&gt;NOR",G82:G88)</f>
        <v>0</v>
      </c>
      <c r="H81" s="140"/>
      <c r="I81" s="139"/>
      <c r="J81" s="139">
        <f>SUM(J82:J88)</f>
        <v>0.08</v>
      </c>
      <c r="K81" s="139"/>
      <c r="L81" s="139">
        <f>SUM(L82:L88)</f>
        <v>0</v>
      </c>
      <c r="M81" s="140"/>
      <c r="N81" s="140"/>
      <c r="O81" s="140"/>
      <c r="W81" t="s">
        <v>163</v>
      </c>
    </row>
    <row r="82" spans="1:50" ht="33.75" outlineLevel="1" x14ac:dyDescent="0.2">
      <c r="A82" s="144">
        <v>38</v>
      </c>
      <c r="B82" s="145" t="s">
        <v>284</v>
      </c>
      <c r="C82" s="151" t="s">
        <v>285</v>
      </c>
      <c r="D82" s="146" t="s">
        <v>166</v>
      </c>
      <c r="E82" s="181">
        <v>3.03</v>
      </c>
      <c r="F82" s="190"/>
      <c r="G82" s="191">
        <f>ROUND(E82*F82,2)</f>
        <v>0</v>
      </c>
      <c r="H82" s="137">
        <v>21</v>
      </c>
      <c r="I82" s="136">
        <v>5.0400000000000002E-3</v>
      </c>
      <c r="J82" s="136">
        <f>ROUND(E82*I82,2)</f>
        <v>0.02</v>
      </c>
      <c r="K82" s="136">
        <v>0</v>
      </c>
      <c r="L82" s="136">
        <f>ROUND(E82*K82,2)</f>
        <v>0</v>
      </c>
      <c r="M82" s="137" t="s">
        <v>167</v>
      </c>
      <c r="N82" s="137" t="s">
        <v>167</v>
      </c>
      <c r="O82" s="137" t="s">
        <v>168</v>
      </c>
      <c r="P82" s="128"/>
      <c r="Q82" s="128"/>
      <c r="R82" s="128"/>
      <c r="S82" s="128"/>
      <c r="T82" s="128"/>
      <c r="U82" s="128"/>
      <c r="V82" s="128"/>
      <c r="W82" s="128" t="s">
        <v>252</v>
      </c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</row>
    <row r="83" spans="1:50" outlineLevel="2" x14ac:dyDescent="0.2">
      <c r="A83" s="134"/>
      <c r="B83" s="135"/>
      <c r="C83" s="152" t="s">
        <v>484</v>
      </c>
      <c r="D83" s="138"/>
      <c r="E83" s="182"/>
      <c r="F83" s="192"/>
      <c r="G83" s="192"/>
      <c r="H83" s="137"/>
      <c r="I83" s="136"/>
      <c r="J83" s="136"/>
      <c r="K83" s="136"/>
      <c r="L83" s="136"/>
      <c r="M83" s="137"/>
      <c r="N83" s="137"/>
      <c r="O83" s="137"/>
      <c r="P83" s="128"/>
      <c r="Q83" s="128"/>
      <c r="R83" s="128"/>
      <c r="S83" s="128"/>
      <c r="T83" s="128"/>
      <c r="U83" s="128"/>
      <c r="V83" s="128"/>
      <c r="W83" s="128" t="s">
        <v>171</v>
      </c>
      <c r="X83" s="128">
        <v>0</v>
      </c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1:50" outlineLevel="3" x14ac:dyDescent="0.2">
      <c r="A84" s="134"/>
      <c r="B84" s="135"/>
      <c r="C84" s="152" t="s">
        <v>485</v>
      </c>
      <c r="D84" s="138"/>
      <c r="E84" s="182">
        <v>3.03</v>
      </c>
      <c r="F84" s="192"/>
      <c r="G84" s="192"/>
      <c r="H84" s="137"/>
      <c r="I84" s="136"/>
      <c r="J84" s="136"/>
      <c r="K84" s="136"/>
      <c r="L84" s="136"/>
      <c r="M84" s="137"/>
      <c r="N84" s="137"/>
      <c r="O84" s="137"/>
      <c r="P84" s="128"/>
      <c r="Q84" s="128"/>
      <c r="R84" s="128"/>
      <c r="S84" s="128"/>
      <c r="T84" s="128"/>
      <c r="U84" s="128"/>
      <c r="V84" s="128"/>
      <c r="W84" s="128" t="s">
        <v>171</v>
      </c>
      <c r="X84" s="128">
        <v>0</v>
      </c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ht="22.5" outlineLevel="1" x14ac:dyDescent="0.2">
      <c r="A85" s="144">
        <v>39</v>
      </c>
      <c r="B85" s="145" t="s">
        <v>286</v>
      </c>
      <c r="C85" s="151" t="s">
        <v>287</v>
      </c>
      <c r="D85" s="146" t="s">
        <v>166</v>
      </c>
      <c r="E85" s="181">
        <v>3.1815000000000002</v>
      </c>
      <c r="F85" s="190"/>
      <c r="G85" s="191">
        <f>ROUND(E85*F85,2)</f>
        <v>0</v>
      </c>
      <c r="H85" s="137">
        <v>21</v>
      </c>
      <c r="I85" s="136">
        <v>1.7999999999999999E-2</v>
      </c>
      <c r="J85" s="136">
        <f>ROUND(E85*I85,2)</f>
        <v>0.06</v>
      </c>
      <c r="K85" s="136">
        <v>0</v>
      </c>
      <c r="L85" s="136">
        <f>ROUND(E85*K85,2)</f>
        <v>0</v>
      </c>
      <c r="M85" s="137" t="s">
        <v>167</v>
      </c>
      <c r="N85" s="137" t="s">
        <v>167</v>
      </c>
      <c r="O85" s="137" t="s">
        <v>200</v>
      </c>
      <c r="P85" s="128"/>
      <c r="Q85" s="128"/>
      <c r="R85" s="128"/>
      <c r="S85" s="128"/>
      <c r="T85" s="128"/>
      <c r="U85" s="128"/>
      <c r="V85" s="128"/>
      <c r="W85" s="128" t="s">
        <v>201</v>
      </c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outlineLevel="2" x14ac:dyDescent="0.2">
      <c r="A86" s="134"/>
      <c r="B86" s="135"/>
      <c r="C86" s="152" t="s">
        <v>501</v>
      </c>
      <c r="D86" s="138"/>
      <c r="E86" s="182"/>
      <c r="F86" s="192"/>
      <c r="G86" s="192"/>
      <c r="H86" s="137"/>
      <c r="I86" s="136"/>
      <c r="J86" s="136"/>
      <c r="K86" s="136"/>
      <c r="L86" s="136"/>
      <c r="M86" s="137"/>
      <c r="N86" s="137"/>
      <c r="O86" s="137"/>
      <c r="P86" s="128"/>
      <c r="Q86" s="128"/>
      <c r="R86" s="128"/>
      <c r="S86" s="128"/>
      <c r="T86" s="128"/>
      <c r="U86" s="128"/>
      <c r="V86" s="128"/>
      <c r="W86" s="128" t="s">
        <v>171</v>
      </c>
      <c r="X86" s="128">
        <v>0</v>
      </c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outlineLevel="3" x14ac:dyDescent="0.2">
      <c r="A87" s="134"/>
      <c r="B87" s="135"/>
      <c r="C87" s="152" t="s">
        <v>502</v>
      </c>
      <c r="D87" s="138"/>
      <c r="E87" s="182">
        <v>3.18</v>
      </c>
      <c r="F87" s="192"/>
      <c r="G87" s="192"/>
      <c r="H87" s="137"/>
      <c r="I87" s="136"/>
      <c r="J87" s="136"/>
      <c r="K87" s="136"/>
      <c r="L87" s="136"/>
      <c r="M87" s="137"/>
      <c r="N87" s="137"/>
      <c r="O87" s="137"/>
      <c r="P87" s="128"/>
      <c r="Q87" s="128"/>
      <c r="R87" s="128"/>
      <c r="S87" s="128"/>
      <c r="T87" s="128"/>
      <c r="U87" s="128"/>
      <c r="V87" s="128"/>
      <c r="W87" s="128" t="s">
        <v>171</v>
      </c>
      <c r="X87" s="128">
        <v>0</v>
      </c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ht="22.5" outlineLevel="1" x14ac:dyDescent="0.2">
      <c r="A88" s="147">
        <v>40</v>
      </c>
      <c r="B88" s="148" t="s">
        <v>290</v>
      </c>
      <c r="C88" s="153" t="s">
        <v>291</v>
      </c>
      <c r="D88" s="149" t="s">
        <v>191</v>
      </c>
      <c r="E88" s="183">
        <v>7.2539999999999993E-2</v>
      </c>
      <c r="F88" s="193"/>
      <c r="G88" s="194">
        <f>ROUND(E88*F88,2)</f>
        <v>0</v>
      </c>
      <c r="H88" s="137">
        <v>21</v>
      </c>
      <c r="I88" s="136">
        <v>0</v>
      </c>
      <c r="J88" s="136">
        <f>ROUND(E88*I88,2)</f>
        <v>0</v>
      </c>
      <c r="K88" s="136">
        <v>0</v>
      </c>
      <c r="L88" s="136">
        <f>ROUND(E88*K88,2)</f>
        <v>0</v>
      </c>
      <c r="M88" s="137" t="s">
        <v>167</v>
      </c>
      <c r="N88" s="137" t="s">
        <v>167</v>
      </c>
      <c r="O88" s="137" t="s">
        <v>248</v>
      </c>
      <c r="P88" s="128"/>
      <c r="Q88" s="128"/>
      <c r="R88" s="128"/>
      <c r="S88" s="128"/>
      <c r="T88" s="128"/>
      <c r="U88" s="128"/>
      <c r="V88" s="128"/>
      <c r="W88" s="128" t="s">
        <v>249</v>
      </c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x14ac:dyDescent="0.2">
      <c r="A89" s="141" t="s">
        <v>162</v>
      </c>
      <c r="B89" s="142" t="s">
        <v>130</v>
      </c>
      <c r="C89" s="150" t="s">
        <v>131</v>
      </c>
      <c r="D89" s="143"/>
      <c r="E89" s="180"/>
      <c r="F89" s="188"/>
      <c r="G89" s="189">
        <f>SUMIF(W90:W96,"&lt;&gt;NOR",G90:G96)</f>
        <v>0</v>
      </c>
      <c r="H89" s="140"/>
      <c r="I89" s="139"/>
      <c r="J89" s="139">
        <f>SUM(J90:J96)</f>
        <v>0.28000000000000003</v>
      </c>
      <c r="K89" s="139"/>
      <c r="L89" s="139">
        <f>SUM(L90:L96)</f>
        <v>0</v>
      </c>
      <c r="M89" s="140"/>
      <c r="N89" s="140"/>
      <c r="O89" s="140"/>
      <c r="W89" t="s">
        <v>163</v>
      </c>
    </row>
    <row r="90" spans="1:50" ht="22.5" outlineLevel="1" x14ac:dyDescent="0.2">
      <c r="A90" s="144">
        <v>41</v>
      </c>
      <c r="B90" s="145" t="s">
        <v>292</v>
      </c>
      <c r="C90" s="151" t="s">
        <v>293</v>
      </c>
      <c r="D90" s="146" t="s">
        <v>166</v>
      </c>
      <c r="E90" s="181">
        <v>15.78</v>
      </c>
      <c r="F90" s="190"/>
      <c r="G90" s="191">
        <f>ROUND(E90*F90,2)</f>
        <v>0</v>
      </c>
      <c r="H90" s="137">
        <v>21</v>
      </c>
      <c r="I90" s="136">
        <v>4.8300000000000001E-3</v>
      </c>
      <c r="J90" s="136">
        <f>ROUND(E90*I90,2)</f>
        <v>0.08</v>
      </c>
      <c r="K90" s="136">
        <v>0</v>
      </c>
      <c r="L90" s="136">
        <f>ROUND(E90*K90,2)</f>
        <v>0</v>
      </c>
      <c r="M90" s="137" t="s">
        <v>167</v>
      </c>
      <c r="N90" s="137" t="s">
        <v>167</v>
      </c>
      <c r="O90" s="137" t="s">
        <v>168</v>
      </c>
      <c r="P90" s="128"/>
      <c r="Q90" s="128"/>
      <c r="R90" s="128"/>
      <c r="S90" s="128"/>
      <c r="T90" s="128"/>
      <c r="U90" s="128"/>
      <c r="V90" s="128"/>
      <c r="W90" s="128" t="s">
        <v>252</v>
      </c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outlineLevel="2" x14ac:dyDescent="0.2">
      <c r="A91" s="134"/>
      <c r="B91" s="135"/>
      <c r="C91" s="152" t="s">
        <v>497</v>
      </c>
      <c r="D91" s="138"/>
      <c r="E91" s="182"/>
      <c r="F91" s="192"/>
      <c r="G91" s="192"/>
      <c r="H91" s="137"/>
      <c r="I91" s="136"/>
      <c r="J91" s="136"/>
      <c r="K91" s="136"/>
      <c r="L91" s="136"/>
      <c r="M91" s="137"/>
      <c r="N91" s="137"/>
      <c r="O91" s="137"/>
      <c r="P91" s="128"/>
      <c r="Q91" s="128"/>
      <c r="R91" s="128"/>
      <c r="S91" s="128"/>
      <c r="T91" s="128"/>
      <c r="U91" s="128"/>
      <c r="V91" s="128"/>
      <c r="W91" s="128" t="s">
        <v>171</v>
      </c>
      <c r="X91" s="128">
        <v>0</v>
      </c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outlineLevel="3" x14ac:dyDescent="0.2">
      <c r="A92" s="134"/>
      <c r="B92" s="135"/>
      <c r="C92" s="152" t="s">
        <v>489</v>
      </c>
      <c r="D92" s="138"/>
      <c r="E92" s="182">
        <v>15.78</v>
      </c>
      <c r="F92" s="192"/>
      <c r="G92" s="192"/>
      <c r="H92" s="137"/>
      <c r="I92" s="136"/>
      <c r="J92" s="136"/>
      <c r="K92" s="136"/>
      <c r="L92" s="136"/>
      <c r="M92" s="137"/>
      <c r="N92" s="137"/>
      <c r="O92" s="137"/>
      <c r="P92" s="128"/>
      <c r="Q92" s="128"/>
      <c r="R92" s="128"/>
      <c r="S92" s="128"/>
      <c r="T92" s="128"/>
      <c r="U92" s="128"/>
      <c r="V92" s="128"/>
      <c r="W92" s="128" t="s">
        <v>171</v>
      </c>
      <c r="X92" s="128">
        <v>0</v>
      </c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ht="22.5" outlineLevel="1" x14ac:dyDescent="0.2">
      <c r="A93" s="144">
        <v>42</v>
      </c>
      <c r="B93" s="145" t="s">
        <v>294</v>
      </c>
      <c r="C93" s="151" t="s">
        <v>295</v>
      </c>
      <c r="D93" s="146" t="s">
        <v>166</v>
      </c>
      <c r="E93" s="181">
        <v>16.568999999999999</v>
      </c>
      <c r="F93" s="190"/>
      <c r="G93" s="191">
        <f>ROUND(E93*F93,2)</f>
        <v>0</v>
      </c>
      <c r="H93" s="137">
        <v>21</v>
      </c>
      <c r="I93" s="136">
        <v>1.2200000000000001E-2</v>
      </c>
      <c r="J93" s="136">
        <f>ROUND(E93*I93,2)</f>
        <v>0.2</v>
      </c>
      <c r="K93" s="136">
        <v>0</v>
      </c>
      <c r="L93" s="136">
        <f>ROUND(E93*K93,2)</f>
        <v>0</v>
      </c>
      <c r="M93" s="137" t="s">
        <v>296</v>
      </c>
      <c r="N93" s="137" t="s">
        <v>199</v>
      </c>
      <c r="O93" s="137" t="s">
        <v>200</v>
      </c>
      <c r="P93" s="128"/>
      <c r="Q93" s="128"/>
      <c r="R93" s="128"/>
      <c r="S93" s="128"/>
      <c r="T93" s="128"/>
      <c r="U93" s="128"/>
      <c r="V93" s="128"/>
      <c r="W93" s="128" t="s">
        <v>201</v>
      </c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</row>
    <row r="94" spans="1:50" outlineLevel="2" x14ac:dyDescent="0.2">
      <c r="A94" s="134"/>
      <c r="B94" s="135"/>
      <c r="C94" s="152" t="s">
        <v>503</v>
      </c>
      <c r="D94" s="138"/>
      <c r="E94" s="182"/>
      <c r="F94" s="192"/>
      <c r="G94" s="192"/>
      <c r="H94" s="137"/>
      <c r="I94" s="136"/>
      <c r="J94" s="136"/>
      <c r="K94" s="136"/>
      <c r="L94" s="136"/>
      <c r="M94" s="137"/>
      <c r="N94" s="137"/>
      <c r="O94" s="137"/>
      <c r="P94" s="128"/>
      <c r="Q94" s="128"/>
      <c r="R94" s="128"/>
      <c r="S94" s="128"/>
      <c r="T94" s="128"/>
      <c r="U94" s="128"/>
      <c r="V94" s="128"/>
      <c r="W94" s="128" t="s">
        <v>171</v>
      </c>
      <c r="X94" s="128">
        <v>0</v>
      </c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outlineLevel="3" x14ac:dyDescent="0.2">
      <c r="A95" s="134"/>
      <c r="B95" s="135"/>
      <c r="C95" s="152" t="s">
        <v>504</v>
      </c>
      <c r="D95" s="138"/>
      <c r="E95" s="182">
        <v>16.57</v>
      </c>
      <c r="F95" s="192"/>
      <c r="G95" s="192"/>
      <c r="H95" s="137"/>
      <c r="I95" s="136"/>
      <c r="J95" s="136"/>
      <c r="K95" s="136"/>
      <c r="L95" s="136"/>
      <c r="M95" s="137"/>
      <c r="N95" s="137"/>
      <c r="O95" s="137"/>
      <c r="P95" s="128"/>
      <c r="Q95" s="128"/>
      <c r="R95" s="128"/>
      <c r="S95" s="128"/>
      <c r="T95" s="128"/>
      <c r="U95" s="128"/>
      <c r="V95" s="128"/>
      <c r="W95" s="128" t="s">
        <v>171</v>
      </c>
      <c r="X95" s="128">
        <v>0</v>
      </c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ht="22.5" outlineLevel="1" x14ac:dyDescent="0.2">
      <c r="A96" s="147">
        <v>43</v>
      </c>
      <c r="B96" s="148" t="s">
        <v>299</v>
      </c>
      <c r="C96" s="153" t="s">
        <v>300</v>
      </c>
      <c r="D96" s="149" t="s">
        <v>191</v>
      </c>
      <c r="E96" s="183">
        <v>0.27836</v>
      </c>
      <c r="F96" s="193"/>
      <c r="G96" s="194">
        <f>ROUND(E96*F96,2)</f>
        <v>0</v>
      </c>
      <c r="H96" s="137">
        <v>21</v>
      </c>
      <c r="I96" s="136">
        <v>0</v>
      </c>
      <c r="J96" s="136">
        <f>ROUND(E96*I96,2)</f>
        <v>0</v>
      </c>
      <c r="K96" s="136">
        <v>0</v>
      </c>
      <c r="L96" s="136">
        <f>ROUND(E96*K96,2)</f>
        <v>0</v>
      </c>
      <c r="M96" s="137" t="s">
        <v>167</v>
      </c>
      <c r="N96" s="137" t="s">
        <v>167</v>
      </c>
      <c r="O96" s="137" t="s">
        <v>248</v>
      </c>
      <c r="P96" s="128"/>
      <c r="Q96" s="128"/>
      <c r="R96" s="128"/>
      <c r="S96" s="128"/>
      <c r="T96" s="128"/>
      <c r="U96" s="128"/>
      <c r="V96" s="128"/>
      <c r="W96" s="128" t="s">
        <v>249</v>
      </c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x14ac:dyDescent="0.2">
      <c r="A97" s="141" t="s">
        <v>162</v>
      </c>
      <c r="B97" s="142" t="s">
        <v>134</v>
      </c>
      <c r="C97" s="150" t="s">
        <v>135</v>
      </c>
      <c r="D97" s="143"/>
      <c r="E97" s="180"/>
      <c r="F97" s="188"/>
      <c r="G97" s="189">
        <f>SUMIF(W98:W101,"&lt;&gt;NOR",G98:G101)</f>
        <v>0</v>
      </c>
      <c r="H97" s="140"/>
      <c r="I97" s="139"/>
      <c r="J97" s="139">
        <f>SUM(J98:J101)</f>
        <v>0</v>
      </c>
      <c r="K97" s="139"/>
      <c r="L97" s="139">
        <f>SUM(L98:L101)</f>
        <v>0</v>
      </c>
      <c r="M97" s="140"/>
      <c r="N97" s="140"/>
      <c r="O97" s="140"/>
      <c r="W97" t="s">
        <v>163</v>
      </c>
    </row>
    <row r="98" spans="1:50" ht="22.5" outlineLevel="1" x14ac:dyDescent="0.2">
      <c r="A98" s="144">
        <v>44</v>
      </c>
      <c r="B98" s="145" t="s">
        <v>301</v>
      </c>
      <c r="C98" s="151" t="s">
        <v>302</v>
      </c>
      <c r="D98" s="146" t="s">
        <v>166</v>
      </c>
      <c r="E98" s="181">
        <v>6.19</v>
      </c>
      <c r="F98" s="190"/>
      <c r="G98" s="191">
        <f>ROUND(E98*F98,2)</f>
        <v>0</v>
      </c>
      <c r="H98" s="137">
        <v>21</v>
      </c>
      <c r="I98" s="136">
        <v>2.9E-4</v>
      </c>
      <c r="J98" s="136">
        <f>ROUND(E98*I98,2)</f>
        <v>0</v>
      </c>
      <c r="K98" s="136">
        <v>0</v>
      </c>
      <c r="L98" s="136">
        <f>ROUND(E98*K98,2)</f>
        <v>0</v>
      </c>
      <c r="M98" s="137" t="s">
        <v>259</v>
      </c>
      <c r="N98" s="137" t="s">
        <v>199</v>
      </c>
      <c r="O98" s="137" t="s">
        <v>168</v>
      </c>
      <c r="P98" s="128"/>
      <c r="Q98" s="128"/>
      <c r="R98" s="128"/>
      <c r="S98" s="128"/>
      <c r="T98" s="128"/>
      <c r="U98" s="128"/>
      <c r="V98" s="128"/>
      <c r="W98" s="128" t="s">
        <v>252</v>
      </c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outlineLevel="2" x14ac:dyDescent="0.2">
      <c r="A99" s="134"/>
      <c r="B99" s="135"/>
      <c r="C99" s="152" t="s">
        <v>484</v>
      </c>
      <c r="D99" s="138"/>
      <c r="E99" s="182"/>
      <c r="F99" s="192"/>
      <c r="G99" s="192"/>
      <c r="H99" s="137"/>
      <c r="I99" s="136"/>
      <c r="J99" s="136"/>
      <c r="K99" s="136"/>
      <c r="L99" s="136"/>
      <c r="M99" s="137"/>
      <c r="N99" s="137"/>
      <c r="O99" s="137"/>
      <c r="P99" s="128"/>
      <c r="Q99" s="128"/>
      <c r="R99" s="128"/>
      <c r="S99" s="128"/>
      <c r="T99" s="128"/>
      <c r="U99" s="128"/>
      <c r="V99" s="128"/>
      <c r="W99" s="128" t="s">
        <v>171</v>
      </c>
      <c r="X99" s="128">
        <v>0</v>
      </c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</row>
    <row r="100" spans="1:50" outlineLevel="3" x14ac:dyDescent="0.2">
      <c r="A100" s="134"/>
      <c r="B100" s="135"/>
      <c r="C100" s="152" t="s">
        <v>499</v>
      </c>
      <c r="D100" s="138"/>
      <c r="E100" s="182"/>
      <c r="F100" s="192"/>
      <c r="G100" s="192"/>
      <c r="H100" s="137"/>
      <c r="I100" s="136"/>
      <c r="J100" s="136"/>
      <c r="K100" s="136"/>
      <c r="L100" s="136"/>
      <c r="M100" s="137"/>
      <c r="N100" s="137"/>
      <c r="O100" s="137"/>
      <c r="P100" s="128"/>
      <c r="Q100" s="128"/>
      <c r="R100" s="128"/>
      <c r="S100" s="128"/>
      <c r="T100" s="128"/>
      <c r="U100" s="128"/>
      <c r="V100" s="128"/>
      <c r="W100" s="128" t="s">
        <v>171</v>
      </c>
      <c r="X100" s="128">
        <v>0</v>
      </c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</row>
    <row r="101" spans="1:50" outlineLevel="3" x14ac:dyDescent="0.2">
      <c r="A101" s="134"/>
      <c r="B101" s="135"/>
      <c r="C101" s="152" t="s">
        <v>500</v>
      </c>
      <c r="D101" s="138"/>
      <c r="E101" s="182">
        <v>6.19</v>
      </c>
      <c r="F101" s="192"/>
      <c r="G101" s="192"/>
      <c r="H101" s="137"/>
      <c r="I101" s="136"/>
      <c r="J101" s="136"/>
      <c r="K101" s="136"/>
      <c r="L101" s="136"/>
      <c r="M101" s="137"/>
      <c r="N101" s="137"/>
      <c r="O101" s="137"/>
      <c r="P101" s="128"/>
      <c r="Q101" s="128"/>
      <c r="R101" s="128"/>
      <c r="S101" s="128"/>
      <c r="T101" s="128"/>
      <c r="U101" s="128"/>
      <c r="V101" s="128"/>
      <c r="W101" s="128" t="s">
        <v>171</v>
      </c>
      <c r="X101" s="128">
        <v>0</v>
      </c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</row>
    <row r="102" spans="1:50" x14ac:dyDescent="0.2">
      <c r="A102" s="141" t="s">
        <v>162</v>
      </c>
      <c r="B102" s="142" t="s">
        <v>136</v>
      </c>
      <c r="C102" s="150" t="s">
        <v>137</v>
      </c>
      <c r="D102" s="143"/>
      <c r="E102" s="180"/>
      <c r="F102" s="188"/>
      <c r="G102" s="189">
        <f>SUMIF(W103:W103,"&lt;&gt;NOR",G103:G103)</f>
        <v>0</v>
      </c>
      <c r="H102" s="140"/>
      <c r="I102" s="139"/>
      <c r="J102" s="139">
        <f>SUM(J103:J103)</f>
        <v>0</v>
      </c>
      <c r="K102" s="139"/>
      <c r="L102" s="139">
        <f>SUM(L103:L103)</f>
        <v>0</v>
      </c>
      <c r="M102" s="140"/>
      <c r="N102" s="140"/>
      <c r="O102" s="140"/>
      <c r="W102" t="s">
        <v>163</v>
      </c>
    </row>
    <row r="103" spans="1:50" outlineLevel="1" x14ac:dyDescent="0.2">
      <c r="A103" s="147">
        <v>45</v>
      </c>
      <c r="B103" s="148" t="s">
        <v>304</v>
      </c>
      <c r="C103" s="153" t="s">
        <v>305</v>
      </c>
      <c r="D103" s="149" t="s">
        <v>231</v>
      </c>
      <c r="E103" s="183">
        <v>1</v>
      </c>
      <c r="F103" s="193"/>
      <c r="G103" s="194">
        <f>ROUND(E103*F103,2)</f>
        <v>0</v>
      </c>
      <c r="H103" s="137">
        <v>21</v>
      </c>
      <c r="I103" s="136">
        <v>0</v>
      </c>
      <c r="J103" s="136">
        <f>ROUND(E103*I103,2)</f>
        <v>0</v>
      </c>
      <c r="K103" s="136">
        <v>0</v>
      </c>
      <c r="L103" s="136">
        <f>ROUND(E103*K103,2)</f>
        <v>0</v>
      </c>
      <c r="M103" s="137" t="s">
        <v>259</v>
      </c>
      <c r="N103" s="137" t="s">
        <v>199</v>
      </c>
      <c r="O103" s="137" t="s">
        <v>168</v>
      </c>
      <c r="P103" s="128"/>
      <c r="Q103" s="128"/>
      <c r="R103" s="128"/>
      <c r="S103" s="128"/>
      <c r="T103" s="128"/>
      <c r="U103" s="128"/>
      <c r="V103" s="128"/>
      <c r="W103" s="128" t="s">
        <v>306</v>
      </c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x14ac:dyDescent="0.2">
      <c r="A104" s="141" t="s">
        <v>162</v>
      </c>
      <c r="B104" s="142" t="s">
        <v>138</v>
      </c>
      <c r="C104" s="150" t="s">
        <v>139</v>
      </c>
      <c r="D104" s="143"/>
      <c r="E104" s="180"/>
      <c r="F104" s="188"/>
      <c r="G104" s="189">
        <f>SUMIF(W105:W110,"&lt;&gt;NOR",G105:G110)</f>
        <v>0</v>
      </c>
      <c r="H104" s="140"/>
      <c r="I104" s="139"/>
      <c r="J104" s="139">
        <f>SUM(J105:J110)</f>
        <v>0</v>
      </c>
      <c r="K104" s="139"/>
      <c r="L104" s="139">
        <f>SUM(L105:L110)</f>
        <v>0</v>
      </c>
      <c r="M104" s="140"/>
      <c r="N104" s="140"/>
      <c r="O104" s="140"/>
      <c r="W104" t="s">
        <v>163</v>
      </c>
    </row>
    <row r="105" spans="1:50" ht="22.5" outlineLevel="1" x14ac:dyDescent="0.2">
      <c r="A105" s="147">
        <v>46</v>
      </c>
      <c r="B105" s="148" t="s">
        <v>307</v>
      </c>
      <c r="C105" s="153" t="s">
        <v>308</v>
      </c>
      <c r="D105" s="149" t="s">
        <v>191</v>
      </c>
      <c r="E105" s="183">
        <v>2.6437499999999998</v>
      </c>
      <c r="F105" s="193"/>
      <c r="G105" s="194">
        <f t="shared" ref="G105:G110" si="3">ROUND(E105*F105,2)</f>
        <v>0</v>
      </c>
      <c r="H105" s="137">
        <v>21</v>
      </c>
      <c r="I105" s="136">
        <v>0</v>
      </c>
      <c r="J105" s="136">
        <f t="shared" ref="J105:J110" si="4">ROUND(E105*I105,2)</f>
        <v>0</v>
      </c>
      <c r="K105" s="136">
        <v>0</v>
      </c>
      <c r="L105" s="136">
        <f t="shared" ref="L105:L110" si="5">ROUND(E105*K105,2)</f>
        <v>0</v>
      </c>
      <c r="M105" s="137" t="s">
        <v>167</v>
      </c>
      <c r="N105" s="137" t="s">
        <v>167</v>
      </c>
      <c r="O105" s="137" t="s">
        <v>309</v>
      </c>
      <c r="P105" s="128"/>
      <c r="Q105" s="128"/>
      <c r="R105" s="128"/>
      <c r="S105" s="128"/>
      <c r="T105" s="128"/>
      <c r="U105" s="128"/>
      <c r="V105" s="128"/>
      <c r="W105" s="128" t="s">
        <v>310</v>
      </c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</row>
    <row r="106" spans="1:50" ht="22.5" outlineLevel="1" x14ac:dyDescent="0.2">
      <c r="A106" s="147">
        <v>47</v>
      </c>
      <c r="B106" s="148" t="s">
        <v>311</v>
      </c>
      <c r="C106" s="153" t="s">
        <v>312</v>
      </c>
      <c r="D106" s="149" t="s">
        <v>191</v>
      </c>
      <c r="E106" s="183">
        <v>2.6437499999999998</v>
      </c>
      <c r="F106" s="193"/>
      <c r="G106" s="194">
        <f t="shared" si="3"/>
        <v>0</v>
      </c>
      <c r="H106" s="137">
        <v>21</v>
      </c>
      <c r="I106" s="136">
        <v>0</v>
      </c>
      <c r="J106" s="136">
        <f t="shared" si="4"/>
        <v>0</v>
      </c>
      <c r="K106" s="136">
        <v>0</v>
      </c>
      <c r="L106" s="136">
        <f t="shared" si="5"/>
        <v>0</v>
      </c>
      <c r="M106" s="137" t="s">
        <v>167</v>
      </c>
      <c r="N106" s="137" t="s">
        <v>167</v>
      </c>
      <c r="O106" s="137" t="s">
        <v>309</v>
      </c>
      <c r="P106" s="128"/>
      <c r="Q106" s="128"/>
      <c r="R106" s="128"/>
      <c r="S106" s="128"/>
      <c r="T106" s="128"/>
      <c r="U106" s="128"/>
      <c r="V106" s="128"/>
      <c r="W106" s="128" t="s">
        <v>310</v>
      </c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</row>
    <row r="107" spans="1:50" ht="33.75" outlineLevel="1" x14ac:dyDescent="0.2">
      <c r="A107" s="147">
        <v>48</v>
      </c>
      <c r="B107" s="148" t="s">
        <v>313</v>
      </c>
      <c r="C107" s="153" t="s">
        <v>314</v>
      </c>
      <c r="D107" s="149" t="s">
        <v>191</v>
      </c>
      <c r="E107" s="183">
        <v>2.6437499999999998</v>
      </c>
      <c r="F107" s="193"/>
      <c r="G107" s="194">
        <f t="shared" si="3"/>
        <v>0</v>
      </c>
      <c r="H107" s="137">
        <v>21</v>
      </c>
      <c r="I107" s="136">
        <v>0</v>
      </c>
      <c r="J107" s="136">
        <f t="shared" si="4"/>
        <v>0</v>
      </c>
      <c r="K107" s="136">
        <v>0</v>
      </c>
      <c r="L107" s="136">
        <f t="shared" si="5"/>
        <v>0</v>
      </c>
      <c r="M107" s="137" t="s">
        <v>167</v>
      </c>
      <c r="N107" s="137" t="s">
        <v>167</v>
      </c>
      <c r="O107" s="137" t="s">
        <v>309</v>
      </c>
      <c r="P107" s="128"/>
      <c r="Q107" s="128"/>
      <c r="R107" s="128"/>
      <c r="S107" s="128"/>
      <c r="T107" s="128"/>
      <c r="U107" s="128"/>
      <c r="V107" s="128"/>
      <c r="W107" s="128" t="s">
        <v>310</v>
      </c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</row>
    <row r="108" spans="1:50" outlineLevel="1" x14ac:dyDescent="0.2">
      <c r="A108" s="147">
        <v>49</v>
      </c>
      <c r="B108" s="148" t="s">
        <v>315</v>
      </c>
      <c r="C108" s="153" t="s">
        <v>316</v>
      </c>
      <c r="D108" s="149" t="s">
        <v>191</v>
      </c>
      <c r="E108" s="183">
        <v>2.6437499999999998</v>
      </c>
      <c r="F108" s="193"/>
      <c r="G108" s="194">
        <f t="shared" si="3"/>
        <v>0</v>
      </c>
      <c r="H108" s="137">
        <v>21</v>
      </c>
      <c r="I108" s="136">
        <v>0</v>
      </c>
      <c r="J108" s="136">
        <f t="shared" si="4"/>
        <v>0</v>
      </c>
      <c r="K108" s="136">
        <v>0</v>
      </c>
      <c r="L108" s="136">
        <f t="shared" si="5"/>
        <v>0</v>
      </c>
      <c r="M108" s="137" t="s">
        <v>167</v>
      </c>
      <c r="N108" s="137" t="s">
        <v>167</v>
      </c>
      <c r="O108" s="137" t="s">
        <v>309</v>
      </c>
      <c r="P108" s="128"/>
      <c r="Q108" s="128"/>
      <c r="R108" s="128"/>
      <c r="S108" s="128"/>
      <c r="T108" s="128"/>
      <c r="U108" s="128"/>
      <c r="V108" s="128"/>
      <c r="W108" s="128" t="s">
        <v>310</v>
      </c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</row>
    <row r="109" spans="1:50" ht="22.5" outlineLevel="1" x14ac:dyDescent="0.2">
      <c r="A109" s="147">
        <v>50</v>
      </c>
      <c r="B109" s="148" t="s">
        <v>317</v>
      </c>
      <c r="C109" s="153" t="s">
        <v>318</v>
      </c>
      <c r="D109" s="149" t="s">
        <v>191</v>
      </c>
      <c r="E109" s="183">
        <v>2.6437499999999998</v>
      </c>
      <c r="F109" s="193"/>
      <c r="G109" s="194">
        <f t="shared" si="3"/>
        <v>0</v>
      </c>
      <c r="H109" s="137">
        <v>21</v>
      </c>
      <c r="I109" s="136">
        <v>0</v>
      </c>
      <c r="J109" s="136">
        <f t="shared" si="4"/>
        <v>0</v>
      </c>
      <c r="K109" s="136">
        <v>0</v>
      </c>
      <c r="L109" s="136">
        <f t="shared" si="5"/>
        <v>0</v>
      </c>
      <c r="M109" s="137" t="s">
        <v>167</v>
      </c>
      <c r="N109" s="137" t="s">
        <v>167</v>
      </c>
      <c r="O109" s="137" t="s">
        <v>309</v>
      </c>
      <c r="P109" s="128"/>
      <c r="Q109" s="128"/>
      <c r="R109" s="128"/>
      <c r="S109" s="128"/>
      <c r="T109" s="128"/>
      <c r="U109" s="128"/>
      <c r="V109" s="128"/>
      <c r="W109" s="128" t="s">
        <v>310</v>
      </c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</row>
    <row r="110" spans="1:50" ht="22.5" outlineLevel="1" x14ac:dyDescent="0.2">
      <c r="A110" s="144">
        <v>51</v>
      </c>
      <c r="B110" s="145" t="s">
        <v>319</v>
      </c>
      <c r="C110" s="151" t="s">
        <v>320</v>
      </c>
      <c r="D110" s="146" t="s">
        <v>191</v>
      </c>
      <c r="E110" s="181">
        <v>2.6437499999999998</v>
      </c>
      <c r="F110" s="190"/>
      <c r="G110" s="191">
        <f t="shared" si="3"/>
        <v>0</v>
      </c>
      <c r="H110" s="137">
        <v>21</v>
      </c>
      <c r="I110" s="136">
        <v>0</v>
      </c>
      <c r="J110" s="136">
        <f t="shared" si="4"/>
        <v>0</v>
      </c>
      <c r="K110" s="136">
        <v>0</v>
      </c>
      <c r="L110" s="136">
        <f t="shared" si="5"/>
        <v>0</v>
      </c>
      <c r="M110" s="137" t="s">
        <v>167</v>
      </c>
      <c r="N110" s="137" t="s">
        <v>167</v>
      </c>
      <c r="O110" s="137" t="s">
        <v>309</v>
      </c>
      <c r="P110" s="128"/>
      <c r="Q110" s="128"/>
      <c r="R110" s="128"/>
      <c r="S110" s="128"/>
      <c r="T110" s="128"/>
      <c r="U110" s="128"/>
      <c r="V110" s="128"/>
      <c r="W110" s="128" t="s">
        <v>310</v>
      </c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</row>
    <row r="111" spans="1:50" x14ac:dyDescent="0.2">
      <c r="A111" s="3"/>
      <c r="B111" s="4"/>
      <c r="C111" s="154"/>
      <c r="D111" s="5"/>
      <c r="E111" s="179"/>
      <c r="F111" s="187"/>
      <c r="G111" s="187"/>
      <c r="H111" s="3"/>
      <c r="I111" s="3"/>
      <c r="J111" s="3"/>
      <c r="K111" s="3"/>
      <c r="L111" s="3"/>
      <c r="M111" s="3"/>
      <c r="N111" s="3"/>
      <c r="O111" s="3"/>
      <c r="U111">
        <v>12</v>
      </c>
      <c r="V111">
        <v>21</v>
      </c>
      <c r="W111" t="s">
        <v>154</v>
      </c>
    </row>
    <row r="112" spans="1:50" x14ac:dyDescent="0.2">
      <c r="A112" s="131"/>
      <c r="B112" s="132" t="s">
        <v>31</v>
      </c>
      <c r="C112" s="155"/>
      <c r="D112" s="133"/>
      <c r="E112" s="184"/>
      <c r="F112" s="195"/>
      <c r="G112" s="196">
        <f>G8+G12+G22+G30+G33+G35+G37+G60+G62+G64+G66+G75+G77+G81+G89+G97+G102+G104</f>
        <v>0</v>
      </c>
      <c r="H112" s="3"/>
      <c r="I112" s="3"/>
      <c r="J112" s="3"/>
      <c r="K112" s="3"/>
      <c r="L112" s="3"/>
      <c r="M112" s="3"/>
      <c r="N112" s="3"/>
      <c r="O112" s="3"/>
      <c r="U112">
        <f>SUMIF(H7:H110,U111,G7:G110)</f>
        <v>0</v>
      </c>
      <c r="V112">
        <f>SUMIF(H7:H110,V111,G7:G110)</f>
        <v>0</v>
      </c>
      <c r="W112" t="s">
        <v>321</v>
      </c>
    </row>
    <row r="113" spans="1:23" x14ac:dyDescent="0.2">
      <c r="A113" s="3"/>
      <c r="B113" s="4"/>
      <c r="C113" s="154"/>
      <c r="D113" s="5"/>
      <c r="E113" s="179"/>
      <c r="F113" s="187"/>
      <c r="G113" s="187"/>
      <c r="H113" s="3"/>
      <c r="I113" s="3"/>
      <c r="J113" s="3"/>
      <c r="K113" s="3"/>
      <c r="L113" s="3"/>
      <c r="M113" s="3"/>
      <c r="N113" s="3"/>
      <c r="O113" s="3"/>
    </row>
    <row r="114" spans="1:23" x14ac:dyDescent="0.2">
      <c r="A114" s="3"/>
      <c r="B114" s="4"/>
      <c r="C114" s="154"/>
      <c r="D114" s="5"/>
      <c r="E114" s="179"/>
      <c r="F114" s="187"/>
      <c r="G114" s="187"/>
      <c r="H114" s="3"/>
      <c r="I114" s="3"/>
      <c r="J114" s="3"/>
      <c r="K114" s="3"/>
      <c r="L114" s="3"/>
      <c r="M114" s="3"/>
      <c r="N114" s="3"/>
      <c r="O114" s="3"/>
    </row>
    <row r="115" spans="1:23" x14ac:dyDescent="0.2">
      <c r="A115" s="266" t="s">
        <v>322</v>
      </c>
      <c r="B115" s="266"/>
      <c r="C115" s="267"/>
      <c r="D115" s="5"/>
      <c r="E115" s="179"/>
      <c r="F115" s="187"/>
      <c r="G115" s="187"/>
      <c r="H115" s="3"/>
      <c r="I115" s="3"/>
      <c r="J115" s="3"/>
      <c r="K115" s="3"/>
      <c r="L115" s="3"/>
      <c r="M115" s="3"/>
      <c r="N115" s="3"/>
      <c r="O115" s="3"/>
    </row>
    <row r="116" spans="1:23" x14ac:dyDescent="0.2">
      <c r="A116" s="247"/>
      <c r="B116" s="248"/>
      <c r="C116" s="249"/>
      <c r="D116" s="248"/>
      <c r="E116" s="248"/>
      <c r="F116" s="248"/>
      <c r="G116" s="250"/>
      <c r="H116" s="3"/>
      <c r="I116" s="3"/>
      <c r="J116" s="3"/>
      <c r="K116" s="3"/>
      <c r="L116" s="3"/>
      <c r="M116" s="3"/>
      <c r="N116" s="3"/>
      <c r="O116" s="3"/>
      <c r="W116" t="s">
        <v>323</v>
      </c>
    </row>
    <row r="117" spans="1:23" x14ac:dyDescent="0.2">
      <c r="A117" s="251"/>
      <c r="B117" s="252"/>
      <c r="C117" s="253"/>
      <c r="D117" s="252"/>
      <c r="E117" s="252"/>
      <c r="F117" s="252"/>
      <c r="G117" s="254"/>
      <c r="H117" s="3"/>
      <c r="I117" s="3"/>
      <c r="J117" s="3"/>
      <c r="K117" s="3"/>
      <c r="L117" s="3"/>
      <c r="M117" s="3"/>
      <c r="N117" s="3"/>
      <c r="O117" s="3"/>
    </row>
    <row r="118" spans="1:23" x14ac:dyDescent="0.2">
      <c r="A118" s="251"/>
      <c r="B118" s="252"/>
      <c r="C118" s="253"/>
      <c r="D118" s="252"/>
      <c r="E118" s="252"/>
      <c r="F118" s="252"/>
      <c r="G118" s="254"/>
      <c r="H118" s="3"/>
      <c r="I118" s="3"/>
      <c r="J118" s="3"/>
      <c r="K118" s="3"/>
      <c r="L118" s="3"/>
      <c r="M118" s="3"/>
      <c r="N118" s="3"/>
      <c r="O118" s="3"/>
    </row>
    <row r="119" spans="1:23" x14ac:dyDescent="0.2">
      <c r="A119" s="251"/>
      <c r="B119" s="252"/>
      <c r="C119" s="253"/>
      <c r="D119" s="252"/>
      <c r="E119" s="252"/>
      <c r="F119" s="252"/>
      <c r="G119" s="254"/>
      <c r="H119" s="3"/>
      <c r="I119" s="3"/>
      <c r="J119" s="3"/>
      <c r="K119" s="3"/>
      <c r="L119" s="3"/>
      <c r="M119" s="3"/>
      <c r="N119" s="3"/>
      <c r="O119" s="3"/>
    </row>
    <row r="120" spans="1:23" x14ac:dyDescent="0.2">
      <c r="A120" s="255"/>
      <c r="B120" s="256"/>
      <c r="C120" s="257"/>
      <c r="D120" s="256"/>
      <c r="E120" s="256"/>
      <c r="F120" s="256"/>
      <c r="G120" s="258"/>
      <c r="H120" s="3"/>
      <c r="I120" s="3"/>
      <c r="J120" s="3"/>
      <c r="K120" s="3"/>
      <c r="L120" s="3"/>
      <c r="M120" s="3"/>
      <c r="N120" s="3"/>
      <c r="O120" s="3"/>
    </row>
    <row r="121" spans="1:23" x14ac:dyDescent="0.2">
      <c r="A121" s="3"/>
      <c r="B121" s="4"/>
      <c r="C121" s="154"/>
      <c r="D121" s="5"/>
      <c r="E121" s="179"/>
      <c r="F121" s="187"/>
      <c r="G121" s="187"/>
      <c r="H121" s="3"/>
      <c r="I121" s="3"/>
      <c r="J121" s="3"/>
      <c r="K121" s="3"/>
      <c r="L121" s="3"/>
      <c r="M121" s="3"/>
      <c r="N121" s="3"/>
      <c r="O121" s="3"/>
    </row>
    <row r="122" spans="1:23" x14ac:dyDescent="0.2">
      <c r="C122" s="156"/>
      <c r="D122" s="8"/>
      <c r="W122" t="s">
        <v>324</v>
      </c>
    </row>
    <row r="123" spans="1:23" x14ac:dyDescent="0.2">
      <c r="D123" s="8"/>
    </row>
    <row r="124" spans="1:23" x14ac:dyDescent="0.2">
      <c r="D124" s="8"/>
    </row>
    <row r="125" spans="1:23" x14ac:dyDescent="0.2">
      <c r="D125" s="8"/>
    </row>
    <row r="126" spans="1:23" x14ac:dyDescent="0.2">
      <c r="D126" s="8"/>
    </row>
    <row r="127" spans="1:23" x14ac:dyDescent="0.2">
      <c r="D127" s="8"/>
    </row>
    <row r="128" spans="1:23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16:G120"/>
    <mergeCell ref="A1:G1"/>
    <mergeCell ref="C2:G2"/>
    <mergeCell ref="C3:G3"/>
    <mergeCell ref="C4:G4"/>
    <mergeCell ref="A115:C11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2E4B1-D788-4D31-9A4F-8244FC3D814D}">
  <sheetPr>
    <outlinePr summaryBelow="0"/>
  </sheetPr>
  <dimension ref="A1:AX5000"/>
  <sheetViews>
    <sheetView view="pageBreakPreview" zoomScaleNormal="100" zoomScaleSheetLayoutView="100" workbookViewId="0">
      <pane ySplit="7" topLeftCell="A67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63</v>
      </c>
      <c r="C4" s="263" t="s">
        <v>64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SUMIF(W9:W11,"&lt;&gt;NOR",G9:G11)</f>
        <v>0</v>
      </c>
      <c r="H8" s="140"/>
      <c r="I8" s="139"/>
      <c r="J8" s="139">
        <f>SUM(J9:J11)</f>
        <v>0.47</v>
      </c>
      <c r="K8" s="139"/>
      <c r="L8" s="139">
        <f>SUM(L9:L11)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368</v>
      </c>
      <c r="C9" s="151" t="s">
        <v>369</v>
      </c>
      <c r="D9" s="146" t="s">
        <v>166</v>
      </c>
      <c r="E9" s="181">
        <v>6.3</v>
      </c>
      <c r="F9" s="190"/>
      <c r="G9" s="191">
        <f>ROUND(E9*F9,2)</f>
        <v>0</v>
      </c>
      <c r="H9" s="137">
        <v>21</v>
      </c>
      <c r="I9" s="136">
        <v>7.392E-2</v>
      </c>
      <c r="J9" s="136">
        <f>ROUND(E9*I9,2)</f>
        <v>0.47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505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506</v>
      </c>
      <c r="D11" s="138"/>
      <c r="E11" s="182">
        <v>6.3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x14ac:dyDescent="0.2">
      <c r="A12" s="141" t="s">
        <v>162</v>
      </c>
      <c r="B12" s="142" t="s">
        <v>93</v>
      </c>
      <c r="C12" s="150" t="s">
        <v>94</v>
      </c>
      <c r="D12" s="143"/>
      <c r="E12" s="180"/>
      <c r="F12" s="188"/>
      <c r="G12" s="189">
        <f>SUMIF(W13:W21,"&lt;&gt;NOR",G13:G21)</f>
        <v>0</v>
      </c>
      <c r="H12" s="140"/>
      <c r="I12" s="139"/>
      <c r="J12" s="139">
        <f>SUM(J13:J21)</f>
        <v>2.5300000000000002</v>
      </c>
      <c r="K12" s="139"/>
      <c r="L12" s="139">
        <f>SUM(L13:L21)</f>
        <v>0</v>
      </c>
      <c r="M12" s="140"/>
      <c r="N12" s="140"/>
      <c r="O12" s="140"/>
      <c r="W12" t="s">
        <v>163</v>
      </c>
    </row>
    <row r="13" spans="1:50" ht="45" outlineLevel="1" x14ac:dyDescent="0.2">
      <c r="A13" s="144">
        <v>2</v>
      </c>
      <c r="B13" s="145" t="s">
        <v>174</v>
      </c>
      <c r="C13" s="151" t="s">
        <v>175</v>
      </c>
      <c r="D13" s="146" t="s">
        <v>166</v>
      </c>
      <c r="E13" s="181">
        <v>16.43</v>
      </c>
      <c r="F13" s="190"/>
      <c r="G13" s="191">
        <f>ROUND(E13*F13,2)</f>
        <v>0</v>
      </c>
      <c r="H13" s="137">
        <v>21</v>
      </c>
      <c r="I13" s="136">
        <v>6.0899999999999999E-3</v>
      </c>
      <c r="J13" s="136">
        <f>ROUND(E13*I13,2)</f>
        <v>0.1</v>
      </c>
      <c r="K13" s="136">
        <v>0</v>
      </c>
      <c r="L13" s="136">
        <f>ROUND(E13*K13,2)</f>
        <v>0</v>
      </c>
      <c r="M13" s="137" t="s">
        <v>167</v>
      </c>
      <c r="N13" s="137" t="s">
        <v>167</v>
      </c>
      <c r="O13" s="137" t="s">
        <v>168</v>
      </c>
      <c r="P13" s="128"/>
      <c r="Q13" s="128"/>
      <c r="R13" s="128"/>
      <c r="S13" s="128"/>
      <c r="T13" s="128"/>
      <c r="U13" s="128"/>
      <c r="V13" s="128"/>
      <c r="W13" s="128" t="s">
        <v>169</v>
      </c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2" x14ac:dyDescent="0.2">
      <c r="A14" s="134"/>
      <c r="B14" s="135"/>
      <c r="C14" s="152" t="s">
        <v>507</v>
      </c>
      <c r="D14" s="138"/>
      <c r="E14" s="182"/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3" x14ac:dyDescent="0.2">
      <c r="A15" s="134"/>
      <c r="B15" s="135"/>
      <c r="C15" s="152" t="s">
        <v>508</v>
      </c>
      <c r="D15" s="138"/>
      <c r="E15" s="182">
        <v>16.43</v>
      </c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ht="22.5" outlineLevel="1" x14ac:dyDescent="0.2">
      <c r="A16" s="144">
        <v>3</v>
      </c>
      <c r="B16" s="145" t="s">
        <v>176</v>
      </c>
      <c r="C16" s="151" t="s">
        <v>177</v>
      </c>
      <c r="D16" s="146" t="s">
        <v>166</v>
      </c>
      <c r="E16" s="181">
        <v>11.52</v>
      </c>
      <c r="F16" s="190"/>
      <c r="G16" s="191">
        <f>ROUND(E16*F16,2)</f>
        <v>0</v>
      </c>
      <c r="H16" s="137">
        <v>21</v>
      </c>
      <c r="I16" s="136">
        <v>5.4299999999999999E-3</v>
      </c>
      <c r="J16" s="136">
        <f>ROUND(E16*I16,2)</f>
        <v>0.06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169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ht="22.5" outlineLevel="2" x14ac:dyDescent="0.2">
      <c r="A17" s="134"/>
      <c r="B17" s="135"/>
      <c r="C17" s="152" t="s">
        <v>509</v>
      </c>
      <c r="D17" s="138"/>
      <c r="E17" s="182"/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3" x14ac:dyDescent="0.2">
      <c r="A18" s="134"/>
      <c r="B18" s="135"/>
      <c r="C18" s="152" t="s">
        <v>510</v>
      </c>
      <c r="D18" s="138"/>
      <c r="E18" s="182">
        <v>11.52</v>
      </c>
      <c r="F18" s="192"/>
      <c r="G18" s="192"/>
      <c r="H18" s="137"/>
      <c r="I18" s="136"/>
      <c r="J18" s="136"/>
      <c r="K18" s="136"/>
      <c r="L18" s="136"/>
      <c r="M18" s="137"/>
      <c r="N18" s="137"/>
      <c r="O18" s="137"/>
      <c r="P18" s="128"/>
      <c r="Q18" s="128"/>
      <c r="R18" s="128"/>
      <c r="S18" s="128"/>
      <c r="T18" s="128"/>
      <c r="U18" s="128"/>
      <c r="V18" s="128"/>
      <c r="W18" s="128" t="s">
        <v>171</v>
      </c>
      <c r="X18" s="128">
        <v>0</v>
      </c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ht="22.5" outlineLevel="1" x14ac:dyDescent="0.2">
      <c r="A19" s="144">
        <v>4</v>
      </c>
      <c r="B19" s="145" t="s">
        <v>180</v>
      </c>
      <c r="C19" s="151" t="s">
        <v>181</v>
      </c>
      <c r="D19" s="146" t="s">
        <v>166</v>
      </c>
      <c r="E19" s="181">
        <v>53.76</v>
      </c>
      <c r="F19" s="190"/>
      <c r="G19" s="191">
        <f>ROUND(E19*F19,2)</f>
        <v>0</v>
      </c>
      <c r="H19" s="137">
        <v>21</v>
      </c>
      <c r="I19" s="136">
        <v>4.4139999999999999E-2</v>
      </c>
      <c r="J19" s="136">
        <f>ROUND(E19*I19,2)</f>
        <v>2.37</v>
      </c>
      <c r="K19" s="136">
        <v>0</v>
      </c>
      <c r="L19" s="136">
        <f>ROUND(E19*K19,2)</f>
        <v>0</v>
      </c>
      <c r="M19" s="137" t="s">
        <v>167</v>
      </c>
      <c r="N19" s="137" t="s">
        <v>167</v>
      </c>
      <c r="O19" s="137" t="s">
        <v>168</v>
      </c>
      <c r="P19" s="128"/>
      <c r="Q19" s="128"/>
      <c r="R19" s="128"/>
      <c r="S19" s="128"/>
      <c r="T19" s="128"/>
      <c r="U19" s="128"/>
      <c r="V19" s="128"/>
      <c r="W19" s="128" t="s">
        <v>169</v>
      </c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ht="22.5" outlineLevel="2" x14ac:dyDescent="0.2">
      <c r="A20" s="134"/>
      <c r="B20" s="135"/>
      <c r="C20" s="152" t="s">
        <v>511</v>
      </c>
      <c r="D20" s="138"/>
      <c r="E20" s="182"/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outlineLevel="3" x14ac:dyDescent="0.2">
      <c r="A21" s="134"/>
      <c r="B21" s="135"/>
      <c r="C21" s="152" t="s">
        <v>512</v>
      </c>
      <c r="D21" s="138"/>
      <c r="E21" s="182">
        <v>53.76</v>
      </c>
      <c r="F21" s="192"/>
      <c r="G21" s="192"/>
      <c r="H21" s="137"/>
      <c r="I21" s="136"/>
      <c r="J21" s="136"/>
      <c r="K21" s="136"/>
      <c r="L21" s="136"/>
      <c r="M21" s="137"/>
      <c r="N21" s="137"/>
      <c r="O21" s="137"/>
      <c r="P21" s="128"/>
      <c r="Q21" s="128"/>
      <c r="R21" s="128"/>
      <c r="S21" s="128"/>
      <c r="T21" s="128"/>
      <c r="U21" s="128"/>
      <c r="V21" s="128"/>
      <c r="W21" s="128" t="s">
        <v>171</v>
      </c>
      <c r="X21" s="128">
        <v>0</v>
      </c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x14ac:dyDescent="0.2">
      <c r="A22" s="141" t="s">
        <v>162</v>
      </c>
      <c r="B22" s="142" t="s">
        <v>95</v>
      </c>
      <c r="C22" s="150" t="s">
        <v>96</v>
      </c>
      <c r="D22" s="143"/>
      <c r="E22" s="180"/>
      <c r="F22" s="188"/>
      <c r="G22" s="189">
        <f>SUMIF(W23:W29,"&lt;&gt;NOR",G23:G29)</f>
        <v>0</v>
      </c>
      <c r="H22" s="140"/>
      <c r="I22" s="139"/>
      <c r="J22" s="139">
        <f>SUM(J23:J29)</f>
        <v>8.39</v>
      </c>
      <c r="K22" s="139"/>
      <c r="L22" s="139">
        <f>SUM(L23:L29)</f>
        <v>0</v>
      </c>
      <c r="M22" s="140"/>
      <c r="N22" s="140"/>
      <c r="O22" s="140"/>
      <c r="W22" t="s">
        <v>163</v>
      </c>
    </row>
    <row r="23" spans="1:50" ht="22.5" outlineLevel="1" x14ac:dyDescent="0.2">
      <c r="A23" s="144">
        <v>5</v>
      </c>
      <c r="B23" s="145" t="s">
        <v>184</v>
      </c>
      <c r="C23" s="151" t="s">
        <v>185</v>
      </c>
      <c r="D23" s="146" t="s">
        <v>186</v>
      </c>
      <c r="E23" s="181">
        <v>3.286</v>
      </c>
      <c r="F23" s="190"/>
      <c r="G23" s="191">
        <f>ROUND(E23*F23,2)</f>
        <v>0</v>
      </c>
      <c r="H23" s="137">
        <v>21</v>
      </c>
      <c r="I23" s="136">
        <v>2.5249999999999999</v>
      </c>
      <c r="J23" s="136">
        <f>ROUND(E23*I23,2)</f>
        <v>8.3000000000000007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outlineLevel="2" x14ac:dyDescent="0.2">
      <c r="A24" s="134"/>
      <c r="B24" s="135"/>
      <c r="C24" s="152" t="s">
        <v>513</v>
      </c>
      <c r="D24" s="138"/>
      <c r="E24" s="182"/>
      <c r="F24" s="192"/>
      <c r="G24" s="192"/>
      <c r="H24" s="137"/>
      <c r="I24" s="136"/>
      <c r="J24" s="136"/>
      <c r="K24" s="136"/>
      <c r="L24" s="136"/>
      <c r="M24" s="137"/>
      <c r="N24" s="137"/>
      <c r="O24" s="137"/>
      <c r="P24" s="128"/>
      <c r="Q24" s="128"/>
      <c r="R24" s="128"/>
      <c r="S24" s="128"/>
      <c r="T24" s="128"/>
      <c r="U24" s="128"/>
      <c r="V24" s="128"/>
      <c r="W24" s="128" t="s">
        <v>171</v>
      </c>
      <c r="X24" s="128">
        <v>0</v>
      </c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3" x14ac:dyDescent="0.2">
      <c r="A25" s="134"/>
      <c r="B25" s="135"/>
      <c r="C25" s="152" t="s">
        <v>514</v>
      </c>
      <c r="D25" s="138"/>
      <c r="E25" s="182">
        <v>3.29</v>
      </c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ht="22.5" outlineLevel="1" x14ac:dyDescent="0.2">
      <c r="A26" s="147">
        <v>6</v>
      </c>
      <c r="B26" s="148" t="s">
        <v>187</v>
      </c>
      <c r="C26" s="153" t="s">
        <v>188</v>
      </c>
      <c r="D26" s="149" t="s">
        <v>186</v>
      </c>
      <c r="E26" s="183">
        <v>3.286</v>
      </c>
      <c r="F26" s="193"/>
      <c r="G26" s="194">
        <f>ROUND(E26*F26,2)</f>
        <v>0</v>
      </c>
      <c r="H26" s="137">
        <v>21</v>
      </c>
      <c r="I26" s="136">
        <v>0</v>
      </c>
      <c r="J26" s="136">
        <f>ROUND(E26*I26,2)</f>
        <v>0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22.5" outlineLevel="1" x14ac:dyDescent="0.2">
      <c r="A27" s="144">
        <v>7</v>
      </c>
      <c r="B27" s="145" t="s">
        <v>189</v>
      </c>
      <c r="C27" s="151" t="s">
        <v>190</v>
      </c>
      <c r="D27" s="146" t="s">
        <v>191</v>
      </c>
      <c r="E27" s="181">
        <v>8.133E-2</v>
      </c>
      <c r="F27" s="190"/>
      <c r="G27" s="191">
        <f>ROUND(E27*F27,2)</f>
        <v>0</v>
      </c>
      <c r="H27" s="137">
        <v>21</v>
      </c>
      <c r="I27" s="136">
        <v>1.0662499999999999</v>
      </c>
      <c r="J27" s="136">
        <f>ROUND(E27*I27,2)</f>
        <v>0.09</v>
      </c>
      <c r="K27" s="136">
        <v>0</v>
      </c>
      <c r="L27" s="136">
        <f>ROUND(E27*K27,2)</f>
        <v>0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2" x14ac:dyDescent="0.2">
      <c r="A28" s="134"/>
      <c r="B28" s="135"/>
      <c r="C28" s="152" t="s">
        <v>515</v>
      </c>
      <c r="D28" s="138"/>
      <c r="E28" s="182"/>
      <c r="F28" s="192"/>
      <c r="G28" s="192"/>
      <c r="H28" s="137"/>
      <c r="I28" s="136"/>
      <c r="J28" s="136"/>
      <c r="K28" s="136"/>
      <c r="L28" s="136"/>
      <c r="M28" s="137"/>
      <c r="N28" s="137"/>
      <c r="O28" s="137"/>
      <c r="P28" s="128"/>
      <c r="Q28" s="128"/>
      <c r="R28" s="128"/>
      <c r="S28" s="128"/>
      <c r="T28" s="128"/>
      <c r="U28" s="128"/>
      <c r="V28" s="128"/>
      <c r="W28" s="128" t="s">
        <v>171</v>
      </c>
      <c r="X28" s="128">
        <v>0</v>
      </c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3" x14ac:dyDescent="0.2">
      <c r="A29" s="134"/>
      <c r="B29" s="135"/>
      <c r="C29" s="152" t="s">
        <v>516</v>
      </c>
      <c r="D29" s="138"/>
      <c r="E29" s="182">
        <v>0.08</v>
      </c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x14ac:dyDescent="0.2">
      <c r="A30" s="141" t="s">
        <v>162</v>
      </c>
      <c r="B30" s="142" t="s">
        <v>97</v>
      </c>
      <c r="C30" s="150" t="s">
        <v>98</v>
      </c>
      <c r="D30" s="143"/>
      <c r="E30" s="180"/>
      <c r="F30" s="188"/>
      <c r="G30" s="189">
        <f>SUMIF(W31:W33,"&lt;&gt;NOR",G31:G33)</f>
        <v>0</v>
      </c>
      <c r="H30" s="140"/>
      <c r="I30" s="139"/>
      <c r="J30" s="139">
        <f>SUM(J31:J33)</f>
        <v>0.28000000000000003</v>
      </c>
      <c r="K30" s="139"/>
      <c r="L30" s="139">
        <f>SUM(L31:L33)</f>
        <v>0</v>
      </c>
      <c r="M30" s="140"/>
      <c r="N30" s="140"/>
      <c r="O30" s="140"/>
      <c r="W30" t="s">
        <v>163</v>
      </c>
    </row>
    <row r="31" spans="1:50" ht="22.5" outlineLevel="1" x14ac:dyDescent="0.2">
      <c r="A31" s="147">
        <v>8</v>
      </c>
      <c r="B31" s="148" t="s">
        <v>194</v>
      </c>
      <c r="C31" s="153" t="s">
        <v>195</v>
      </c>
      <c r="D31" s="149" t="s">
        <v>196</v>
      </c>
      <c r="E31" s="183">
        <v>4</v>
      </c>
      <c r="F31" s="193"/>
      <c r="G31" s="194">
        <f>ROUND(E31*F31,2)</f>
        <v>0</v>
      </c>
      <c r="H31" s="137">
        <v>21</v>
      </c>
      <c r="I31" s="136">
        <v>5.4109999999999998E-2</v>
      </c>
      <c r="J31" s="136">
        <f>ROUND(E31*I31,2)</f>
        <v>0.22</v>
      </c>
      <c r="K31" s="136">
        <v>0</v>
      </c>
      <c r="L31" s="136">
        <f>ROUND(E31*K31,2)</f>
        <v>0</v>
      </c>
      <c r="M31" s="137" t="s">
        <v>167</v>
      </c>
      <c r="N31" s="137" t="s">
        <v>167</v>
      </c>
      <c r="O31" s="137" t="s">
        <v>168</v>
      </c>
      <c r="P31" s="128"/>
      <c r="Q31" s="128"/>
      <c r="R31" s="128"/>
      <c r="S31" s="128"/>
      <c r="T31" s="128"/>
      <c r="U31" s="128"/>
      <c r="V31" s="128"/>
      <c r="W31" s="128" t="s">
        <v>169</v>
      </c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7">
        <v>9</v>
      </c>
      <c r="B32" s="148" t="s">
        <v>382</v>
      </c>
      <c r="C32" s="153" t="s">
        <v>383</v>
      </c>
      <c r="D32" s="149" t="s">
        <v>196</v>
      </c>
      <c r="E32" s="183">
        <v>2</v>
      </c>
      <c r="F32" s="193"/>
      <c r="G32" s="194">
        <f>ROUND(E32*F32,2)</f>
        <v>0</v>
      </c>
      <c r="H32" s="137">
        <v>21</v>
      </c>
      <c r="I32" s="136">
        <v>1.7000000000000001E-2</v>
      </c>
      <c r="J32" s="136">
        <f>ROUND(E32*I32,2)</f>
        <v>0.03</v>
      </c>
      <c r="K32" s="136">
        <v>0</v>
      </c>
      <c r="L32" s="136">
        <f>ROUND(E32*K32,2)</f>
        <v>0</v>
      </c>
      <c r="M32" s="137" t="s">
        <v>167</v>
      </c>
      <c r="N32" s="137" t="s">
        <v>167</v>
      </c>
      <c r="O32" s="137" t="s">
        <v>200</v>
      </c>
      <c r="P32" s="128"/>
      <c r="Q32" s="128"/>
      <c r="R32" s="128"/>
      <c r="S32" s="128"/>
      <c r="T32" s="128"/>
      <c r="U32" s="128"/>
      <c r="V32" s="128"/>
      <c r="W32" s="128" t="s">
        <v>201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outlineLevel="1" x14ac:dyDescent="0.2">
      <c r="A33" s="147">
        <v>10</v>
      </c>
      <c r="B33" s="148" t="s">
        <v>197</v>
      </c>
      <c r="C33" s="153" t="s">
        <v>198</v>
      </c>
      <c r="D33" s="149" t="s">
        <v>196</v>
      </c>
      <c r="E33" s="183">
        <v>2</v>
      </c>
      <c r="F33" s="193"/>
      <c r="G33" s="194">
        <f>ROUND(E33*F33,2)</f>
        <v>0</v>
      </c>
      <c r="H33" s="137">
        <v>21</v>
      </c>
      <c r="I33" s="136">
        <v>1.72E-2</v>
      </c>
      <c r="J33" s="136">
        <f>ROUND(E33*I33,2)</f>
        <v>0.03</v>
      </c>
      <c r="K33" s="136">
        <v>0</v>
      </c>
      <c r="L33" s="136">
        <f>ROUND(E33*K33,2)</f>
        <v>0</v>
      </c>
      <c r="M33" s="137" t="s">
        <v>167</v>
      </c>
      <c r="N33" s="137" t="s">
        <v>167</v>
      </c>
      <c r="O33" s="137" t="s">
        <v>200</v>
      </c>
      <c r="P33" s="128"/>
      <c r="Q33" s="128"/>
      <c r="R33" s="128"/>
      <c r="S33" s="128"/>
      <c r="T33" s="128"/>
      <c r="U33" s="128"/>
      <c r="V33" s="128"/>
      <c r="W33" s="128" t="s">
        <v>201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x14ac:dyDescent="0.2">
      <c r="A34" s="141" t="s">
        <v>162</v>
      </c>
      <c r="B34" s="142" t="s">
        <v>101</v>
      </c>
      <c r="C34" s="150" t="s">
        <v>102</v>
      </c>
      <c r="D34" s="143"/>
      <c r="E34" s="180"/>
      <c r="F34" s="188"/>
      <c r="G34" s="189">
        <f>SUMIF(W35:W35,"&lt;&gt;NOR",G35:G35)</f>
        <v>0</v>
      </c>
      <c r="H34" s="140"/>
      <c r="I34" s="139"/>
      <c r="J34" s="139">
        <f>SUM(J35:J35)</f>
        <v>0.02</v>
      </c>
      <c r="K34" s="139"/>
      <c r="L34" s="139">
        <f>SUM(L35:L35)</f>
        <v>0</v>
      </c>
      <c r="M34" s="140"/>
      <c r="N34" s="140"/>
      <c r="O34" s="140"/>
      <c r="W34" t="s">
        <v>163</v>
      </c>
    </row>
    <row r="35" spans="1:50" ht="22.5" outlineLevel="1" x14ac:dyDescent="0.2">
      <c r="A35" s="147">
        <v>11</v>
      </c>
      <c r="B35" s="148" t="s">
        <v>202</v>
      </c>
      <c r="C35" s="153" t="s">
        <v>203</v>
      </c>
      <c r="D35" s="149" t="s">
        <v>166</v>
      </c>
      <c r="E35" s="183">
        <v>16.43</v>
      </c>
      <c r="F35" s="193"/>
      <c r="G35" s="194">
        <f>ROUND(E35*F35,2)</f>
        <v>0</v>
      </c>
      <c r="H35" s="137">
        <v>21</v>
      </c>
      <c r="I35" s="136">
        <v>1.2099999999999999E-3</v>
      </c>
      <c r="J35" s="136">
        <f>ROUND(E35*I35,2)</f>
        <v>0.02</v>
      </c>
      <c r="K35" s="136">
        <v>0</v>
      </c>
      <c r="L35" s="136">
        <f>ROUND(E35*K35,2)</f>
        <v>0</v>
      </c>
      <c r="M35" s="137" t="s">
        <v>167</v>
      </c>
      <c r="N35" s="137" t="s">
        <v>167</v>
      </c>
      <c r="O35" s="137" t="s">
        <v>168</v>
      </c>
      <c r="P35" s="128"/>
      <c r="Q35" s="128"/>
      <c r="R35" s="128"/>
      <c r="S35" s="128"/>
      <c r="T35" s="128"/>
      <c r="U35" s="128"/>
      <c r="V35" s="128"/>
      <c r="W35" s="128" t="s">
        <v>169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ht="25.5" x14ac:dyDescent="0.2">
      <c r="A36" s="141" t="s">
        <v>162</v>
      </c>
      <c r="B36" s="142" t="s">
        <v>103</v>
      </c>
      <c r="C36" s="150" t="s">
        <v>104</v>
      </c>
      <c r="D36" s="143"/>
      <c r="E36" s="180"/>
      <c r="F36" s="188"/>
      <c r="G36" s="189">
        <f>SUMIF(W37:W37,"&lt;&gt;NOR",G37:G37)</f>
        <v>0</v>
      </c>
      <c r="H36" s="140"/>
      <c r="I36" s="139"/>
      <c r="J36" s="139">
        <f>SUM(J37:J37)</f>
        <v>0</v>
      </c>
      <c r="K36" s="139"/>
      <c r="L36" s="139">
        <f>SUM(L37:L37)</f>
        <v>0</v>
      </c>
      <c r="M36" s="140"/>
      <c r="N36" s="140"/>
      <c r="O36" s="140"/>
      <c r="W36" t="s">
        <v>163</v>
      </c>
    </row>
    <row r="37" spans="1:50" ht="45" outlineLevel="1" x14ac:dyDescent="0.2">
      <c r="A37" s="147">
        <v>12</v>
      </c>
      <c r="B37" s="148" t="s">
        <v>204</v>
      </c>
      <c r="C37" s="153" t="s">
        <v>205</v>
      </c>
      <c r="D37" s="149" t="s">
        <v>166</v>
      </c>
      <c r="E37" s="183">
        <v>16.43</v>
      </c>
      <c r="F37" s="193"/>
      <c r="G37" s="194">
        <f>ROUND(E37*F37,2)</f>
        <v>0</v>
      </c>
      <c r="H37" s="137">
        <v>21</v>
      </c>
      <c r="I37" s="136">
        <v>4.0000000000000003E-5</v>
      </c>
      <c r="J37" s="136">
        <f>ROUND(E37*I37,2)</f>
        <v>0</v>
      </c>
      <c r="K37" s="136">
        <v>0</v>
      </c>
      <c r="L37" s="136">
        <f>ROUND(E37*K37,2)</f>
        <v>0</v>
      </c>
      <c r="M37" s="137" t="s">
        <v>167</v>
      </c>
      <c r="N37" s="137" t="s">
        <v>167</v>
      </c>
      <c r="O37" s="137" t="s">
        <v>168</v>
      </c>
      <c r="P37" s="128"/>
      <c r="Q37" s="128"/>
      <c r="R37" s="128"/>
      <c r="S37" s="128"/>
      <c r="T37" s="128"/>
      <c r="U37" s="128"/>
      <c r="V37" s="128"/>
      <c r="W37" s="128" t="s">
        <v>169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x14ac:dyDescent="0.2">
      <c r="A38" s="141" t="s">
        <v>162</v>
      </c>
      <c r="B38" s="142" t="s">
        <v>105</v>
      </c>
      <c r="C38" s="150" t="s">
        <v>106</v>
      </c>
      <c r="D38" s="143"/>
      <c r="E38" s="180"/>
      <c r="F38" s="188"/>
      <c r="G38" s="189">
        <f>SUMIF(W39:W61,"&lt;&gt;NOR",G39:G61)</f>
        <v>0</v>
      </c>
      <c r="H38" s="140"/>
      <c r="I38" s="139"/>
      <c r="J38" s="139">
        <f>SUM(J39:J61)</f>
        <v>0.01</v>
      </c>
      <c r="K38" s="139"/>
      <c r="L38" s="139">
        <f>SUM(L39:L61)</f>
        <v>11.870000000000001</v>
      </c>
      <c r="M38" s="140"/>
      <c r="N38" s="140"/>
      <c r="O38" s="140"/>
      <c r="W38" t="s">
        <v>163</v>
      </c>
    </row>
    <row r="39" spans="1:50" ht="33.75" outlineLevel="1" x14ac:dyDescent="0.2">
      <c r="A39" s="144">
        <v>13</v>
      </c>
      <c r="B39" s="145" t="s">
        <v>210</v>
      </c>
      <c r="C39" s="151" t="s">
        <v>211</v>
      </c>
      <c r="D39" s="146" t="s">
        <v>186</v>
      </c>
      <c r="E39" s="181">
        <v>3.286</v>
      </c>
      <c r="F39" s="190"/>
      <c r="G39" s="191">
        <f>ROUND(E39*F39,2)</f>
        <v>0</v>
      </c>
      <c r="H39" s="137">
        <v>21</v>
      </c>
      <c r="I39" s="136">
        <v>0</v>
      </c>
      <c r="J39" s="136">
        <f>ROUND(E39*I39,2)</f>
        <v>0</v>
      </c>
      <c r="K39" s="136">
        <v>2.2000000000000002</v>
      </c>
      <c r="L39" s="136">
        <f>ROUND(E39*K39,2)</f>
        <v>7.23</v>
      </c>
      <c r="M39" s="137" t="s">
        <v>167</v>
      </c>
      <c r="N39" s="137" t="s">
        <v>167</v>
      </c>
      <c r="O39" s="137" t="s">
        <v>168</v>
      </c>
      <c r="P39" s="128"/>
      <c r="Q39" s="128"/>
      <c r="R39" s="128"/>
      <c r="S39" s="128"/>
      <c r="T39" s="128"/>
      <c r="U39" s="128"/>
      <c r="V39" s="128"/>
      <c r="W39" s="128" t="s">
        <v>169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2" x14ac:dyDescent="0.2">
      <c r="A40" s="134"/>
      <c r="B40" s="135"/>
      <c r="C40" s="152" t="s">
        <v>513</v>
      </c>
      <c r="D40" s="138"/>
      <c r="E40" s="182"/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3" x14ac:dyDescent="0.2">
      <c r="A41" s="134"/>
      <c r="B41" s="135"/>
      <c r="C41" s="152" t="s">
        <v>514</v>
      </c>
      <c r="D41" s="138"/>
      <c r="E41" s="182">
        <v>3.29</v>
      </c>
      <c r="F41" s="192"/>
      <c r="G41" s="192"/>
      <c r="H41" s="137"/>
      <c r="I41" s="136"/>
      <c r="J41" s="136"/>
      <c r="K41" s="136"/>
      <c r="L41" s="136"/>
      <c r="M41" s="137"/>
      <c r="N41" s="137"/>
      <c r="O41" s="137"/>
      <c r="P41" s="128"/>
      <c r="Q41" s="128"/>
      <c r="R41" s="128"/>
      <c r="S41" s="128"/>
      <c r="T41" s="128"/>
      <c r="U41" s="128"/>
      <c r="V41" s="128"/>
      <c r="W41" s="128" t="s">
        <v>171</v>
      </c>
      <c r="X41" s="128">
        <v>0</v>
      </c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ht="22.5" outlineLevel="1" x14ac:dyDescent="0.2">
      <c r="A42" s="144">
        <v>14</v>
      </c>
      <c r="B42" s="145" t="s">
        <v>214</v>
      </c>
      <c r="C42" s="151" t="s">
        <v>215</v>
      </c>
      <c r="D42" s="146" t="s">
        <v>166</v>
      </c>
      <c r="E42" s="181">
        <v>16.43</v>
      </c>
      <c r="F42" s="190"/>
      <c r="G42" s="191">
        <f>ROUND(E42*F42,2)</f>
        <v>0</v>
      </c>
      <c r="H42" s="137">
        <v>21</v>
      </c>
      <c r="I42" s="136">
        <v>0</v>
      </c>
      <c r="J42" s="136">
        <f>ROUND(E42*I42,2)</f>
        <v>0</v>
      </c>
      <c r="K42" s="136">
        <v>0.02</v>
      </c>
      <c r="L42" s="136">
        <f>ROUND(E42*K42,2)</f>
        <v>0.33</v>
      </c>
      <c r="M42" s="137" t="s">
        <v>167</v>
      </c>
      <c r="N42" s="137" t="s">
        <v>167</v>
      </c>
      <c r="O42" s="137" t="s">
        <v>168</v>
      </c>
      <c r="P42" s="128"/>
      <c r="Q42" s="128"/>
      <c r="R42" s="128"/>
      <c r="S42" s="128"/>
      <c r="T42" s="128"/>
      <c r="U42" s="128"/>
      <c r="V42" s="128"/>
      <c r="W42" s="128" t="s">
        <v>169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2" x14ac:dyDescent="0.2">
      <c r="A43" s="134"/>
      <c r="B43" s="135"/>
      <c r="C43" s="152" t="s">
        <v>507</v>
      </c>
      <c r="D43" s="138"/>
      <c r="E43" s="182"/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3" x14ac:dyDescent="0.2">
      <c r="A44" s="134"/>
      <c r="B44" s="135"/>
      <c r="C44" s="152" t="s">
        <v>508</v>
      </c>
      <c r="D44" s="138"/>
      <c r="E44" s="182">
        <v>16.43</v>
      </c>
      <c r="F44" s="192"/>
      <c r="G44" s="192"/>
      <c r="H44" s="137"/>
      <c r="I44" s="136"/>
      <c r="J44" s="136"/>
      <c r="K44" s="136"/>
      <c r="L44" s="136"/>
      <c r="M44" s="137"/>
      <c r="N44" s="137"/>
      <c r="O44" s="137"/>
      <c r="P44" s="128"/>
      <c r="Q44" s="128"/>
      <c r="R44" s="128"/>
      <c r="S44" s="128"/>
      <c r="T44" s="128"/>
      <c r="U44" s="128"/>
      <c r="V44" s="128"/>
      <c r="W44" s="128" t="s">
        <v>171</v>
      </c>
      <c r="X44" s="128">
        <v>0</v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ht="22.5" outlineLevel="1" x14ac:dyDescent="0.2">
      <c r="A45" s="147">
        <v>15</v>
      </c>
      <c r="B45" s="148" t="s">
        <v>218</v>
      </c>
      <c r="C45" s="153" t="s">
        <v>219</v>
      </c>
      <c r="D45" s="149" t="s">
        <v>196</v>
      </c>
      <c r="E45" s="183">
        <v>4</v>
      </c>
      <c r="F45" s="193"/>
      <c r="G45" s="194">
        <f>ROUND(E45*F45,2)</f>
        <v>0</v>
      </c>
      <c r="H45" s="137">
        <v>21</v>
      </c>
      <c r="I45" s="136">
        <v>0</v>
      </c>
      <c r="J45" s="136">
        <f>ROUND(E45*I45,2)</f>
        <v>0</v>
      </c>
      <c r="K45" s="136">
        <v>0</v>
      </c>
      <c r="L45" s="136">
        <f>ROUND(E45*K45,2)</f>
        <v>0</v>
      </c>
      <c r="M45" s="137" t="s">
        <v>167</v>
      </c>
      <c r="N45" s="137" t="s">
        <v>167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169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ht="45" outlineLevel="1" x14ac:dyDescent="0.2">
      <c r="A46" s="144">
        <v>16</v>
      </c>
      <c r="B46" s="145" t="s">
        <v>220</v>
      </c>
      <c r="C46" s="151" t="s">
        <v>221</v>
      </c>
      <c r="D46" s="146" t="s">
        <v>166</v>
      </c>
      <c r="E46" s="181">
        <v>5.6</v>
      </c>
      <c r="F46" s="190"/>
      <c r="G46" s="191">
        <f>ROUND(E46*F46,2)</f>
        <v>0</v>
      </c>
      <c r="H46" s="137">
        <v>21</v>
      </c>
      <c r="I46" s="136">
        <v>1.17E-3</v>
      </c>
      <c r="J46" s="136">
        <f>ROUND(E46*I46,2)</f>
        <v>0.01</v>
      </c>
      <c r="K46" s="136">
        <v>7.5999999999999998E-2</v>
      </c>
      <c r="L46" s="136">
        <f>ROUND(E46*K46,2)</f>
        <v>0.43</v>
      </c>
      <c r="M46" s="137" t="s">
        <v>167</v>
      </c>
      <c r="N46" s="137" t="s">
        <v>167</v>
      </c>
      <c r="O46" s="137" t="s">
        <v>168</v>
      </c>
      <c r="P46" s="128"/>
      <c r="Q46" s="128"/>
      <c r="R46" s="128"/>
      <c r="S46" s="128"/>
      <c r="T46" s="128"/>
      <c r="U46" s="128"/>
      <c r="V46" s="128"/>
      <c r="W46" s="128" t="s">
        <v>169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2" x14ac:dyDescent="0.2">
      <c r="A47" s="134"/>
      <c r="B47" s="135"/>
      <c r="C47" s="152" t="s">
        <v>386</v>
      </c>
      <c r="D47" s="138"/>
      <c r="E47" s="182"/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outlineLevel="3" x14ac:dyDescent="0.2">
      <c r="A48" s="134"/>
      <c r="B48" s="135"/>
      <c r="C48" s="152" t="s">
        <v>387</v>
      </c>
      <c r="D48" s="138"/>
      <c r="E48" s="182">
        <v>5.6</v>
      </c>
      <c r="F48" s="192"/>
      <c r="G48" s="192"/>
      <c r="H48" s="137"/>
      <c r="I48" s="136"/>
      <c r="J48" s="136"/>
      <c r="K48" s="136"/>
      <c r="L48" s="136"/>
      <c r="M48" s="137"/>
      <c r="N48" s="137"/>
      <c r="O48" s="137"/>
      <c r="P48" s="128"/>
      <c r="Q48" s="128"/>
      <c r="R48" s="128"/>
      <c r="S48" s="128"/>
      <c r="T48" s="128"/>
      <c r="U48" s="128"/>
      <c r="V48" s="128"/>
      <c r="W48" s="128" t="s">
        <v>171</v>
      </c>
      <c r="X48" s="128">
        <v>0</v>
      </c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ht="22.5" outlineLevel="1" x14ac:dyDescent="0.2">
      <c r="A49" s="144">
        <v>17</v>
      </c>
      <c r="B49" s="145" t="s">
        <v>223</v>
      </c>
      <c r="C49" s="151" t="s">
        <v>224</v>
      </c>
      <c r="D49" s="146" t="s">
        <v>166</v>
      </c>
      <c r="E49" s="181">
        <v>53.76</v>
      </c>
      <c r="F49" s="190"/>
      <c r="G49" s="191">
        <f>ROUND(E49*F49,2)</f>
        <v>0</v>
      </c>
      <c r="H49" s="137">
        <v>21</v>
      </c>
      <c r="I49" s="136">
        <v>0</v>
      </c>
      <c r="J49" s="136">
        <f>ROUND(E49*I49,2)</f>
        <v>0</v>
      </c>
      <c r="K49" s="136">
        <v>6.8000000000000005E-2</v>
      </c>
      <c r="L49" s="136">
        <f>ROUND(E49*K49,2)</f>
        <v>3.66</v>
      </c>
      <c r="M49" s="137" t="s">
        <v>167</v>
      </c>
      <c r="N49" s="137" t="s">
        <v>167</v>
      </c>
      <c r="O49" s="137" t="s">
        <v>168</v>
      </c>
      <c r="P49" s="128"/>
      <c r="Q49" s="128"/>
      <c r="R49" s="128"/>
      <c r="S49" s="128"/>
      <c r="T49" s="128"/>
      <c r="U49" s="128"/>
      <c r="V49" s="128"/>
      <c r="W49" s="128" t="s">
        <v>169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outlineLevel="2" x14ac:dyDescent="0.2">
      <c r="A50" s="134"/>
      <c r="B50" s="135"/>
      <c r="C50" s="152" t="s">
        <v>517</v>
      </c>
      <c r="D50" s="138"/>
      <c r="E50" s="182"/>
      <c r="F50" s="192"/>
      <c r="G50" s="192"/>
      <c r="H50" s="137"/>
      <c r="I50" s="136"/>
      <c r="J50" s="136"/>
      <c r="K50" s="136"/>
      <c r="L50" s="136"/>
      <c r="M50" s="137"/>
      <c r="N50" s="137"/>
      <c r="O50" s="137"/>
      <c r="P50" s="128"/>
      <c r="Q50" s="128"/>
      <c r="R50" s="128"/>
      <c r="S50" s="128"/>
      <c r="T50" s="128"/>
      <c r="U50" s="128"/>
      <c r="V50" s="128"/>
      <c r="W50" s="128" t="s">
        <v>171</v>
      </c>
      <c r="X50" s="128">
        <v>0</v>
      </c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outlineLevel="3" x14ac:dyDescent="0.2">
      <c r="A51" s="134"/>
      <c r="B51" s="135"/>
      <c r="C51" s="152" t="s">
        <v>512</v>
      </c>
      <c r="D51" s="138"/>
      <c r="E51" s="182">
        <v>53.76</v>
      </c>
      <c r="F51" s="192"/>
      <c r="G51" s="192"/>
      <c r="H51" s="137"/>
      <c r="I51" s="136"/>
      <c r="J51" s="136"/>
      <c r="K51" s="136"/>
      <c r="L51" s="136"/>
      <c r="M51" s="137"/>
      <c r="N51" s="137"/>
      <c r="O51" s="137"/>
      <c r="P51" s="128"/>
      <c r="Q51" s="128"/>
      <c r="R51" s="128"/>
      <c r="S51" s="128"/>
      <c r="T51" s="128"/>
      <c r="U51" s="128"/>
      <c r="V51" s="128"/>
      <c r="W51" s="128" t="s">
        <v>171</v>
      </c>
      <c r="X51" s="128">
        <v>0</v>
      </c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ht="22.5" outlineLevel="1" x14ac:dyDescent="0.2">
      <c r="A52" s="147">
        <v>18</v>
      </c>
      <c r="B52" s="148" t="s">
        <v>229</v>
      </c>
      <c r="C52" s="153" t="s">
        <v>230</v>
      </c>
      <c r="D52" s="149" t="s">
        <v>231</v>
      </c>
      <c r="E52" s="183">
        <v>1</v>
      </c>
      <c r="F52" s="193"/>
      <c r="G52" s="194">
        <f t="shared" ref="G52:G57" si="0">ROUND(E52*F52,2)</f>
        <v>0</v>
      </c>
      <c r="H52" s="137">
        <v>21</v>
      </c>
      <c r="I52" s="136">
        <v>0</v>
      </c>
      <c r="J52" s="136">
        <f t="shared" ref="J52:J57" si="1">ROUND(E52*I52,2)</f>
        <v>0</v>
      </c>
      <c r="K52" s="136">
        <v>2.9E-4</v>
      </c>
      <c r="L52" s="136">
        <f t="shared" ref="L52:L57" si="2">ROUND(E52*K52,2)</f>
        <v>0</v>
      </c>
      <c r="M52" s="137" t="s">
        <v>167</v>
      </c>
      <c r="N52" s="137" t="s">
        <v>199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169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ht="22.5" outlineLevel="1" x14ac:dyDescent="0.2">
      <c r="A53" s="147">
        <v>19</v>
      </c>
      <c r="B53" s="148" t="s">
        <v>232</v>
      </c>
      <c r="C53" s="153" t="s">
        <v>233</v>
      </c>
      <c r="D53" s="149" t="s">
        <v>234</v>
      </c>
      <c r="E53" s="183">
        <v>3</v>
      </c>
      <c r="F53" s="193"/>
      <c r="G53" s="194">
        <f t="shared" si="0"/>
        <v>0</v>
      </c>
      <c r="H53" s="137">
        <v>21</v>
      </c>
      <c r="I53" s="136">
        <v>0</v>
      </c>
      <c r="J53" s="136">
        <f t="shared" si="1"/>
        <v>0</v>
      </c>
      <c r="K53" s="136">
        <v>1.9460000000000002E-2</v>
      </c>
      <c r="L53" s="136">
        <f t="shared" si="2"/>
        <v>0.06</v>
      </c>
      <c r="M53" s="137" t="s">
        <v>167</v>
      </c>
      <c r="N53" s="137" t="s">
        <v>167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169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1" x14ac:dyDescent="0.2">
      <c r="A54" s="147">
        <v>20</v>
      </c>
      <c r="B54" s="148" t="s">
        <v>235</v>
      </c>
      <c r="C54" s="153" t="s">
        <v>236</v>
      </c>
      <c r="D54" s="149" t="s">
        <v>234</v>
      </c>
      <c r="E54" s="183">
        <v>3</v>
      </c>
      <c r="F54" s="193"/>
      <c r="G54" s="194">
        <f t="shared" si="0"/>
        <v>0</v>
      </c>
      <c r="H54" s="137">
        <v>21</v>
      </c>
      <c r="I54" s="136">
        <v>0</v>
      </c>
      <c r="J54" s="136">
        <f t="shared" si="1"/>
        <v>0</v>
      </c>
      <c r="K54" s="136">
        <v>8.5999999999999998E-4</v>
      </c>
      <c r="L54" s="136">
        <f t="shared" si="2"/>
        <v>0</v>
      </c>
      <c r="M54" s="137" t="s">
        <v>167</v>
      </c>
      <c r="N54" s="137" t="s">
        <v>167</v>
      </c>
      <c r="O54" s="137" t="s">
        <v>168</v>
      </c>
      <c r="P54" s="128"/>
      <c r="Q54" s="128"/>
      <c r="R54" s="128"/>
      <c r="S54" s="128"/>
      <c r="T54" s="128"/>
      <c r="U54" s="128"/>
      <c r="V54" s="128"/>
      <c r="W54" s="128" t="s">
        <v>169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outlineLevel="1" x14ac:dyDescent="0.2">
      <c r="A55" s="147">
        <v>21</v>
      </c>
      <c r="B55" s="148" t="s">
        <v>388</v>
      </c>
      <c r="C55" s="153" t="s">
        <v>389</v>
      </c>
      <c r="D55" s="149" t="s">
        <v>234</v>
      </c>
      <c r="E55" s="183">
        <v>2</v>
      </c>
      <c r="F55" s="193"/>
      <c r="G55" s="194">
        <f t="shared" si="0"/>
        <v>0</v>
      </c>
      <c r="H55" s="137">
        <v>21</v>
      </c>
      <c r="I55" s="136">
        <v>0</v>
      </c>
      <c r="J55" s="136">
        <f t="shared" si="1"/>
        <v>0</v>
      </c>
      <c r="K55" s="136">
        <v>3.4200000000000001E-2</v>
      </c>
      <c r="L55" s="136">
        <f t="shared" si="2"/>
        <v>7.0000000000000007E-2</v>
      </c>
      <c r="M55" s="137" t="s">
        <v>167</v>
      </c>
      <c r="N55" s="137" t="s">
        <v>167</v>
      </c>
      <c r="O55" s="137" t="s">
        <v>168</v>
      </c>
      <c r="P55" s="128"/>
      <c r="Q55" s="128"/>
      <c r="R55" s="128"/>
      <c r="S55" s="128"/>
      <c r="T55" s="128"/>
      <c r="U55" s="128"/>
      <c r="V55" s="128"/>
      <c r="W55" s="128" t="s">
        <v>169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outlineLevel="1" x14ac:dyDescent="0.2">
      <c r="A56" s="147">
        <v>22</v>
      </c>
      <c r="B56" s="148" t="s">
        <v>518</v>
      </c>
      <c r="C56" s="153" t="s">
        <v>519</v>
      </c>
      <c r="D56" s="149" t="s">
        <v>234</v>
      </c>
      <c r="E56" s="183">
        <v>5</v>
      </c>
      <c r="F56" s="193"/>
      <c r="G56" s="194">
        <f t="shared" si="0"/>
        <v>0</v>
      </c>
      <c r="H56" s="137">
        <v>21</v>
      </c>
      <c r="I56" s="136">
        <v>0</v>
      </c>
      <c r="J56" s="136">
        <f t="shared" si="1"/>
        <v>0</v>
      </c>
      <c r="K56" s="136">
        <v>1.72E-2</v>
      </c>
      <c r="L56" s="136">
        <f t="shared" si="2"/>
        <v>0.09</v>
      </c>
      <c r="M56" s="137" t="s">
        <v>167</v>
      </c>
      <c r="N56" s="137" t="s">
        <v>167</v>
      </c>
      <c r="O56" s="137" t="s">
        <v>168</v>
      </c>
      <c r="P56" s="128"/>
      <c r="Q56" s="128"/>
      <c r="R56" s="128"/>
      <c r="S56" s="128"/>
      <c r="T56" s="128"/>
      <c r="U56" s="128"/>
      <c r="V56" s="128"/>
      <c r="W56" s="128" t="s">
        <v>169</v>
      </c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ht="22.5" outlineLevel="1" x14ac:dyDescent="0.2">
      <c r="A57" s="144">
        <v>23</v>
      </c>
      <c r="B57" s="145" t="s">
        <v>239</v>
      </c>
      <c r="C57" s="151" t="s">
        <v>240</v>
      </c>
      <c r="D57" s="146" t="s">
        <v>166</v>
      </c>
      <c r="E57" s="181">
        <v>27.95</v>
      </c>
      <c r="F57" s="190"/>
      <c r="G57" s="191">
        <f t="shared" si="0"/>
        <v>0</v>
      </c>
      <c r="H57" s="137">
        <v>21</v>
      </c>
      <c r="I57" s="136">
        <v>0</v>
      </c>
      <c r="J57" s="136">
        <f t="shared" si="1"/>
        <v>0</v>
      </c>
      <c r="K57" s="136">
        <v>0</v>
      </c>
      <c r="L57" s="136">
        <f t="shared" si="2"/>
        <v>0</v>
      </c>
      <c r="M57" s="137" t="s">
        <v>167</v>
      </c>
      <c r="N57" s="137" t="s">
        <v>167</v>
      </c>
      <c r="O57" s="137" t="s">
        <v>168</v>
      </c>
      <c r="P57" s="128"/>
      <c r="Q57" s="128"/>
      <c r="R57" s="128"/>
      <c r="S57" s="128"/>
      <c r="T57" s="128"/>
      <c r="U57" s="128"/>
      <c r="V57" s="128"/>
      <c r="W57" s="128" t="s">
        <v>169</v>
      </c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2" x14ac:dyDescent="0.2">
      <c r="A58" s="134"/>
      <c r="B58" s="135"/>
      <c r="C58" s="152" t="s">
        <v>520</v>
      </c>
      <c r="D58" s="138"/>
      <c r="E58" s="182"/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3" x14ac:dyDescent="0.2">
      <c r="A59" s="134"/>
      <c r="B59" s="135"/>
      <c r="C59" s="152" t="s">
        <v>521</v>
      </c>
      <c r="D59" s="138"/>
      <c r="E59" s="182"/>
      <c r="F59" s="192"/>
      <c r="G59" s="192"/>
      <c r="H59" s="137"/>
      <c r="I59" s="136"/>
      <c r="J59" s="136"/>
      <c r="K59" s="136"/>
      <c r="L59" s="136"/>
      <c r="M59" s="137"/>
      <c r="N59" s="137"/>
      <c r="O59" s="137"/>
      <c r="P59" s="128"/>
      <c r="Q59" s="128"/>
      <c r="R59" s="128"/>
      <c r="S59" s="128"/>
      <c r="T59" s="128"/>
      <c r="U59" s="128"/>
      <c r="V59" s="128"/>
      <c r="W59" s="128" t="s">
        <v>171</v>
      </c>
      <c r="X59" s="128">
        <v>0</v>
      </c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outlineLevel="3" x14ac:dyDescent="0.2">
      <c r="A60" s="134"/>
      <c r="B60" s="135"/>
      <c r="C60" s="152" t="s">
        <v>522</v>
      </c>
      <c r="D60" s="138"/>
      <c r="E60" s="182">
        <v>27.95</v>
      </c>
      <c r="F60" s="192"/>
      <c r="G60" s="192"/>
      <c r="H60" s="137"/>
      <c r="I60" s="136"/>
      <c r="J60" s="136"/>
      <c r="K60" s="136"/>
      <c r="L60" s="136"/>
      <c r="M60" s="137"/>
      <c r="N60" s="137"/>
      <c r="O60" s="137"/>
      <c r="P60" s="128"/>
      <c r="Q60" s="128"/>
      <c r="R60" s="128"/>
      <c r="S60" s="128"/>
      <c r="T60" s="128"/>
      <c r="U60" s="128"/>
      <c r="V60" s="128"/>
      <c r="W60" s="128" t="s">
        <v>171</v>
      </c>
      <c r="X60" s="128">
        <v>0</v>
      </c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outlineLevel="1" x14ac:dyDescent="0.2">
      <c r="A61" s="147">
        <v>24</v>
      </c>
      <c r="B61" s="148" t="s">
        <v>243</v>
      </c>
      <c r="C61" s="153" t="s">
        <v>244</v>
      </c>
      <c r="D61" s="149" t="s">
        <v>196</v>
      </c>
      <c r="E61" s="183">
        <v>4</v>
      </c>
      <c r="F61" s="193"/>
      <c r="G61" s="194">
        <f>ROUND(E61*F61,2)</f>
        <v>0</v>
      </c>
      <c r="H61" s="137">
        <v>21</v>
      </c>
      <c r="I61" s="136">
        <v>0</v>
      </c>
      <c r="J61" s="136">
        <f>ROUND(E61*I61,2)</f>
        <v>0</v>
      </c>
      <c r="K61" s="136">
        <v>0</v>
      </c>
      <c r="L61" s="136">
        <f>ROUND(E61*K61,2)</f>
        <v>0</v>
      </c>
      <c r="M61" s="137" t="s">
        <v>167</v>
      </c>
      <c r="N61" s="137" t="s">
        <v>167</v>
      </c>
      <c r="O61" s="137" t="s">
        <v>168</v>
      </c>
      <c r="P61" s="128"/>
      <c r="Q61" s="128"/>
      <c r="R61" s="128"/>
      <c r="S61" s="128"/>
      <c r="T61" s="128"/>
      <c r="U61" s="128"/>
      <c r="V61" s="128"/>
      <c r="W61" s="128" t="s">
        <v>245</v>
      </c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x14ac:dyDescent="0.2">
      <c r="A62" s="141" t="s">
        <v>162</v>
      </c>
      <c r="B62" s="142" t="s">
        <v>107</v>
      </c>
      <c r="C62" s="150" t="s">
        <v>108</v>
      </c>
      <c r="D62" s="143"/>
      <c r="E62" s="180"/>
      <c r="F62" s="188"/>
      <c r="G62" s="189">
        <f>SUMIF(W63:W63,"&lt;&gt;NOR",G63:G63)</f>
        <v>0</v>
      </c>
      <c r="H62" s="140"/>
      <c r="I62" s="139"/>
      <c r="J62" s="139">
        <f>SUM(J63:J63)</f>
        <v>0</v>
      </c>
      <c r="K62" s="139"/>
      <c r="L62" s="139">
        <f>SUM(L63:L63)</f>
        <v>0</v>
      </c>
      <c r="M62" s="140"/>
      <c r="N62" s="140"/>
      <c r="O62" s="140"/>
      <c r="W62" t="s">
        <v>163</v>
      </c>
    </row>
    <row r="63" spans="1:50" ht="33.75" outlineLevel="1" x14ac:dyDescent="0.2">
      <c r="A63" s="147">
        <v>25</v>
      </c>
      <c r="B63" s="148" t="s">
        <v>246</v>
      </c>
      <c r="C63" s="153" t="s">
        <v>247</v>
      </c>
      <c r="D63" s="149" t="s">
        <v>191</v>
      </c>
      <c r="E63" s="183">
        <v>11.69707</v>
      </c>
      <c r="F63" s="193"/>
      <c r="G63" s="194">
        <f>ROUND(E63*F63,2)</f>
        <v>0</v>
      </c>
      <c r="H63" s="137">
        <v>21</v>
      </c>
      <c r="I63" s="136">
        <v>0</v>
      </c>
      <c r="J63" s="136">
        <f>ROUND(E63*I63,2)</f>
        <v>0</v>
      </c>
      <c r="K63" s="136">
        <v>0</v>
      </c>
      <c r="L63" s="136">
        <f>ROUND(E63*K63,2)</f>
        <v>0</v>
      </c>
      <c r="M63" s="137" t="s">
        <v>167</v>
      </c>
      <c r="N63" s="137" t="s">
        <v>167</v>
      </c>
      <c r="O63" s="137" t="s">
        <v>248</v>
      </c>
      <c r="P63" s="128"/>
      <c r="Q63" s="128"/>
      <c r="R63" s="128"/>
      <c r="S63" s="128"/>
      <c r="T63" s="128"/>
      <c r="U63" s="128"/>
      <c r="V63" s="128"/>
      <c r="W63" s="128" t="s">
        <v>249</v>
      </c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1:50" x14ac:dyDescent="0.2">
      <c r="A64" s="141" t="s">
        <v>162</v>
      </c>
      <c r="B64" s="142" t="s">
        <v>111</v>
      </c>
      <c r="C64" s="150" t="s">
        <v>112</v>
      </c>
      <c r="D64" s="143"/>
      <c r="E64" s="180"/>
      <c r="F64" s="188"/>
      <c r="G64" s="189">
        <f>SUMIF(W65:W65,"&lt;&gt;NOR",G65:G65)</f>
        <v>0</v>
      </c>
      <c r="H64" s="140"/>
      <c r="I64" s="139"/>
      <c r="J64" s="139">
        <f>SUM(J65:J65)</f>
        <v>0</v>
      </c>
      <c r="K64" s="139"/>
      <c r="L64" s="139">
        <f>SUM(L65:L65)</f>
        <v>0</v>
      </c>
      <c r="M64" s="140"/>
      <c r="N64" s="140"/>
      <c r="O64" s="140"/>
      <c r="W64" t="s">
        <v>163</v>
      </c>
    </row>
    <row r="65" spans="1:50" outlineLevel="1" x14ac:dyDescent="0.2">
      <c r="A65" s="147">
        <v>26</v>
      </c>
      <c r="B65" s="148" t="s">
        <v>257</v>
      </c>
      <c r="C65" s="153" t="s">
        <v>258</v>
      </c>
      <c r="D65" s="149" t="s">
        <v>231</v>
      </c>
      <c r="E65" s="183">
        <v>1</v>
      </c>
      <c r="F65" s="193"/>
      <c r="G65" s="194">
        <f>ROUND(E65*F65,2)</f>
        <v>0</v>
      </c>
      <c r="H65" s="137">
        <v>21</v>
      </c>
      <c r="I65" s="136">
        <v>0</v>
      </c>
      <c r="J65" s="136">
        <f>ROUND(E65*I65,2)</f>
        <v>0</v>
      </c>
      <c r="K65" s="136">
        <v>0</v>
      </c>
      <c r="L65" s="136">
        <f>ROUND(E65*K65,2)</f>
        <v>0</v>
      </c>
      <c r="M65" s="137" t="s">
        <v>259</v>
      </c>
      <c r="N65" s="137" t="s">
        <v>199</v>
      </c>
      <c r="O65" s="137" t="s">
        <v>168</v>
      </c>
      <c r="P65" s="128"/>
      <c r="Q65" s="128"/>
      <c r="R65" s="128"/>
      <c r="S65" s="128"/>
      <c r="T65" s="128"/>
      <c r="U65" s="128"/>
      <c r="V65" s="128"/>
      <c r="W65" s="128" t="s">
        <v>252</v>
      </c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1:50" x14ac:dyDescent="0.2">
      <c r="A66" s="141" t="s">
        <v>162</v>
      </c>
      <c r="B66" s="142" t="s">
        <v>113</v>
      </c>
      <c r="C66" s="150" t="s">
        <v>114</v>
      </c>
      <c r="D66" s="143"/>
      <c r="E66" s="180"/>
      <c r="F66" s="188"/>
      <c r="G66" s="189">
        <f>SUMIF(W67:W67,"&lt;&gt;NOR",G67:G67)</f>
        <v>0</v>
      </c>
      <c r="H66" s="140"/>
      <c r="I66" s="139"/>
      <c r="J66" s="139">
        <f>SUM(J67:J67)</f>
        <v>0</v>
      </c>
      <c r="K66" s="139"/>
      <c r="L66" s="139">
        <f>SUM(L67:L67)</f>
        <v>0</v>
      </c>
      <c r="M66" s="140"/>
      <c r="N66" s="140"/>
      <c r="O66" s="140"/>
      <c r="W66" t="s">
        <v>163</v>
      </c>
    </row>
    <row r="67" spans="1:50" outlineLevel="1" x14ac:dyDescent="0.2">
      <c r="A67" s="147">
        <v>27</v>
      </c>
      <c r="B67" s="148" t="s">
        <v>260</v>
      </c>
      <c r="C67" s="153" t="s">
        <v>261</v>
      </c>
      <c r="D67" s="149" t="s">
        <v>231</v>
      </c>
      <c r="E67" s="183">
        <v>1</v>
      </c>
      <c r="F67" s="193"/>
      <c r="G67" s="194">
        <f>ROUND(E67*F67,2)</f>
        <v>0</v>
      </c>
      <c r="H67" s="137">
        <v>21</v>
      </c>
      <c r="I67" s="136">
        <v>0</v>
      </c>
      <c r="J67" s="136">
        <f>ROUND(E67*I67,2)</f>
        <v>0</v>
      </c>
      <c r="K67" s="136">
        <v>0</v>
      </c>
      <c r="L67" s="136">
        <f>ROUND(E67*K67,2)</f>
        <v>0</v>
      </c>
      <c r="M67" s="137" t="s">
        <v>259</v>
      </c>
      <c r="N67" s="137" t="s">
        <v>199</v>
      </c>
      <c r="O67" s="137" t="s">
        <v>168</v>
      </c>
      <c r="P67" s="128"/>
      <c r="Q67" s="128"/>
      <c r="R67" s="128"/>
      <c r="S67" s="128"/>
      <c r="T67" s="128"/>
      <c r="U67" s="128"/>
      <c r="V67" s="128"/>
      <c r="W67" s="128" t="s">
        <v>252</v>
      </c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x14ac:dyDescent="0.2">
      <c r="A68" s="141" t="s">
        <v>162</v>
      </c>
      <c r="B68" s="142" t="s">
        <v>115</v>
      </c>
      <c r="C68" s="150" t="s">
        <v>116</v>
      </c>
      <c r="D68" s="143"/>
      <c r="E68" s="180"/>
      <c r="F68" s="188"/>
      <c r="G68" s="189">
        <f>SUMIF(W69:W79,"&lt;&gt;NOR",G69:G79)</f>
        <v>0</v>
      </c>
      <c r="H68" s="140"/>
      <c r="I68" s="139"/>
      <c r="J68" s="139">
        <f>SUM(J69:J79)</f>
        <v>0.22000000000000003</v>
      </c>
      <c r="K68" s="139"/>
      <c r="L68" s="139">
        <f>SUM(L69:L79)</f>
        <v>0</v>
      </c>
      <c r="M68" s="140"/>
      <c r="N68" s="140"/>
      <c r="O68" s="140"/>
      <c r="W68" t="s">
        <v>163</v>
      </c>
    </row>
    <row r="69" spans="1:50" outlineLevel="1" x14ac:dyDescent="0.2">
      <c r="A69" s="147">
        <v>28</v>
      </c>
      <c r="B69" s="148" t="s">
        <v>264</v>
      </c>
      <c r="C69" s="153" t="s">
        <v>265</v>
      </c>
      <c r="D69" s="149" t="s">
        <v>234</v>
      </c>
      <c r="E69" s="183">
        <v>3</v>
      </c>
      <c r="F69" s="193"/>
      <c r="G69" s="194">
        <f t="shared" ref="G69:G79" si="3">ROUND(E69*F69,2)</f>
        <v>0</v>
      </c>
      <c r="H69" s="137">
        <v>21</v>
      </c>
      <c r="I69" s="136">
        <v>8.4000000000000003E-4</v>
      </c>
      <c r="J69" s="136">
        <f t="shared" ref="J69:J79" si="4">ROUND(E69*I69,2)</f>
        <v>0</v>
      </c>
      <c r="K69" s="136">
        <v>0</v>
      </c>
      <c r="L69" s="136">
        <f t="shared" ref="L69:L79" si="5">ROUND(E69*K69,2)</f>
        <v>0</v>
      </c>
      <c r="M69" s="137" t="s">
        <v>167</v>
      </c>
      <c r="N69" s="137" t="s">
        <v>167</v>
      </c>
      <c r="O69" s="137" t="s">
        <v>168</v>
      </c>
      <c r="P69" s="128"/>
      <c r="Q69" s="128"/>
      <c r="R69" s="128"/>
      <c r="S69" s="128"/>
      <c r="T69" s="128"/>
      <c r="U69" s="128"/>
      <c r="V69" s="128"/>
      <c r="W69" s="128" t="s">
        <v>252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ht="33.75" outlineLevel="1" x14ac:dyDescent="0.2">
      <c r="A70" s="147">
        <v>29</v>
      </c>
      <c r="B70" s="148" t="s">
        <v>266</v>
      </c>
      <c r="C70" s="153" t="s">
        <v>267</v>
      </c>
      <c r="D70" s="149" t="s">
        <v>196</v>
      </c>
      <c r="E70" s="183">
        <v>3</v>
      </c>
      <c r="F70" s="193"/>
      <c r="G70" s="194">
        <f t="shared" si="3"/>
        <v>0</v>
      </c>
      <c r="H70" s="137">
        <v>21</v>
      </c>
      <c r="I70" s="136">
        <v>1.2999999999999999E-2</v>
      </c>
      <c r="J70" s="136">
        <f t="shared" si="4"/>
        <v>0.04</v>
      </c>
      <c r="K70" s="136">
        <v>0</v>
      </c>
      <c r="L70" s="136">
        <f t="shared" si="5"/>
        <v>0</v>
      </c>
      <c r="M70" s="137" t="s">
        <v>167</v>
      </c>
      <c r="N70" s="137" t="s">
        <v>167</v>
      </c>
      <c r="O70" s="137" t="s">
        <v>200</v>
      </c>
      <c r="P70" s="128"/>
      <c r="Q70" s="128"/>
      <c r="R70" s="128"/>
      <c r="S70" s="128"/>
      <c r="T70" s="128"/>
      <c r="U70" s="128"/>
      <c r="V70" s="128"/>
      <c r="W70" s="128" t="s">
        <v>201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ht="22.5" outlineLevel="1" x14ac:dyDescent="0.2">
      <c r="A71" s="147">
        <v>30</v>
      </c>
      <c r="B71" s="148" t="s">
        <v>268</v>
      </c>
      <c r="C71" s="153" t="s">
        <v>269</v>
      </c>
      <c r="D71" s="149" t="s">
        <v>196</v>
      </c>
      <c r="E71" s="183">
        <v>3</v>
      </c>
      <c r="F71" s="193"/>
      <c r="G71" s="194">
        <f t="shared" si="3"/>
        <v>0</v>
      </c>
      <c r="H71" s="137">
        <v>21</v>
      </c>
      <c r="I71" s="136">
        <v>4.0000000000000003E-5</v>
      </c>
      <c r="J71" s="136">
        <f t="shared" si="4"/>
        <v>0</v>
      </c>
      <c r="K71" s="136">
        <v>0</v>
      </c>
      <c r="L71" s="136">
        <f t="shared" si="5"/>
        <v>0</v>
      </c>
      <c r="M71" s="137" t="s">
        <v>167</v>
      </c>
      <c r="N71" s="137" t="s">
        <v>167</v>
      </c>
      <c r="O71" s="137" t="s">
        <v>168</v>
      </c>
      <c r="P71" s="128"/>
      <c r="Q71" s="128"/>
      <c r="R71" s="128"/>
      <c r="S71" s="128"/>
      <c r="T71" s="128"/>
      <c r="U71" s="128"/>
      <c r="V71" s="128"/>
      <c r="W71" s="128" t="s">
        <v>252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ht="33.75" outlineLevel="1" x14ac:dyDescent="0.2">
      <c r="A72" s="147">
        <v>31</v>
      </c>
      <c r="B72" s="148" t="s">
        <v>270</v>
      </c>
      <c r="C72" s="153" t="s">
        <v>271</v>
      </c>
      <c r="D72" s="149" t="s">
        <v>196</v>
      </c>
      <c r="E72" s="183">
        <v>3</v>
      </c>
      <c r="F72" s="193"/>
      <c r="G72" s="194">
        <f t="shared" si="3"/>
        <v>0</v>
      </c>
      <c r="H72" s="137">
        <v>21</v>
      </c>
      <c r="I72" s="136">
        <v>1.1999999999999999E-3</v>
      </c>
      <c r="J72" s="136">
        <f t="shared" si="4"/>
        <v>0</v>
      </c>
      <c r="K72" s="136">
        <v>0</v>
      </c>
      <c r="L72" s="136">
        <f t="shared" si="5"/>
        <v>0</v>
      </c>
      <c r="M72" s="137" t="s">
        <v>167</v>
      </c>
      <c r="N72" s="137" t="s">
        <v>167</v>
      </c>
      <c r="O72" s="137" t="s">
        <v>200</v>
      </c>
      <c r="P72" s="128"/>
      <c r="Q72" s="128"/>
      <c r="R72" s="128"/>
      <c r="S72" s="128"/>
      <c r="T72" s="128"/>
      <c r="U72" s="128"/>
      <c r="V72" s="128"/>
      <c r="W72" s="128" t="s">
        <v>201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outlineLevel="1" x14ac:dyDescent="0.2">
      <c r="A73" s="147">
        <v>32</v>
      </c>
      <c r="B73" s="148" t="s">
        <v>392</v>
      </c>
      <c r="C73" s="153" t="s">
        <v>393</v>
      </c>
      <c r="D73" s="149" t="s">
        <v>234</v>
      </c>
      <c r="E73" s="183">
        <v>2</v>
      </c>
      <c r="F73" s="193"/>
      <c r="G73" s="194">
        <f t="shared" si="3"/>
        <v>0</v>
      </c>
      <c r="H73" s="137">
        <v>21</v>
      </c>
      <c r="I73" s="136">
        <v>8.8999999999999995E-4</v>
      </c>
      <c r="J73" s="136">
        <f t="shared" si="4"/>
        <v>0</v>
      </c>
      <c r="K73" s="136">
        <v>0</v>
      </c>
      <c r="L73" s="136">
        <f t="shared" si="5"/>
        <v>0</v>
      </c>
      <c r="M73" s="137" t="s">
        <v>167</v>
      </c>
      <c r="N73" s="137" t="s">
        <v>167</v>
      </c>
      <c r="O73" s="137" t="s">
        <v>168</v>
      </c>
      <c r="P73" s="128"/>
      <c r="Q73" s="128"/>
      <c r="R73" s="128"/>
      <c r="S73" s="128"/>
      <c r="T73" s="128"/>
      <c r="U73" s="128"/>
      <c r="V73" s="128"/>
      <c r="W73" s="128" t="s">
        <v>252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ht="33.75" outlineLevel="1" x14ac:dyDescent="0.2">
      <c r="A74" s="147">
        <v>33</v>
      </c>
      <c r="B74" s="148" t="s">
        <v>394</v>
      </c>
      <c r="C74" s="153" t="s">
        <v>395</v>
      </c>
      <c r="D74" s="149" t="s">
        <v>196</v>
      </c>
      <c r="E74" s="183">
        <v>2</v>
      </c>
      <c r="F74" s="193"/>
      <c r="G74" s="194">
        <f t="shared" si="3"/>
        <v>0</v>
      </c>
      <c r="H74" s="137">
        <v>21</v>
      </c>
      <c r="I74" s="136">
        <v>1.4999999999999999E-2</v>
      </c>
      <c r="J74" s="136">
        <f t="shared" si="4"/>
        <v>0.03</v>
      </c>
      <c r="K74" s="136">
        <v>0</v>
      </c>
      <c r="L74" s="136">
        <f t="shared" si="5"/>
        <v>0</v>
      </c>
      <c r="M74" s="137" t="s">
        <v>167</v>
      </c>
      <c r="N74" s="137" t="s">
        <v>167</v>
      </c>
      <c r="O74" s="137" t="s">
        <v>200</v>
      </c>
      <c r="P74" s="128"/>
      <c r="Q74" s="128"/>
      <c r="R74" s="128"/>
      <c r="S74" s="128"/>
      <c r="T74" s="128"/>
      <c r="U74" s="128"/>
      <c r="V74" s="128"/>
      <c r="W74" s="128" t="s">
        <v>201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ht="56.25" outlineLevel="1" x14ac:dyDescent="0.2">
      <c r="A75" s="147">
        <v>34</v>
      </c>
      <c r="B75" s="148" t="s">
        <v>396</v>
      </c>
      <c r="C75" s="153" t="s">
        <v>397</v>
      </c>
      <c r="D75" s="149" t="s">
        <v>234</v>
      </c>
      <c r="E75" s="183">
        <v>2</v>
      </c>
      <c r="F75" s="193"/>
      <c r="G75" s="194">
        <f t="shared" si="3"/>
        <v>0</v>
      </c>
      <c r="H75" s="137">
        <v>21</v>
      </c>
      <c r="I75" s="136">
        <v>1.2999999999999999E-2</v>
      </c>
      <c r="J75" s="136">
        <f t="shared" si="4"/>
        <v>0.03</v>
      </c>
      <c r="K75" s="136">
        <v>0</v>
      </c>
      <c r="L75" s="136">
        <f t="shared" si="5"/>
        <v>0</v>
      </c>
      <c r="M75" s="137" t="s">
        <v>167</v>
      </c>
      <c r="N75" s="137" t="s">
        <v>167</v>
      </c>
      <c r="O75" s="137" t="s">
        <v>168</v>
      </c>
      <c r="P75" s="128"/>
      <c r="Q75" s="128"/>
      <c r="R75" s="128"/>
      <c r="S75" s="128"/>
      <c r="T75" s="128"/>
      <c r="U75" s="128"/>
      <c r="V75" s="128"/>
      <c r="W75" s="128" t="s">
        <v>252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outlineLevel="1" x14ac:dyDescent="0.2">
      <c r="A76" s="147">
        <v>35</v>
      </c>
      <c r="B76" s="148" t="s">
        <v>398</v>
      </c>
      <c r="C76" s="153" t="s">
        <v>399</v>
      </c>
      <c r="D76" s="149" t="s">
        <v>196</v>
      </c>
      <c r="E76" s="183">
        <v>1</v>
      </c>
      <c r="F76" s="193"/>
      <c r="G76" s="194">
        <f t="shared" si="3"/>
        <v>0</v>
      </c>
      <c r="H76" s="137">
        <v>21</v>
      </c>
      <c r="I76" s="136">
        <v>0</v>
      </c>
      <c r="J76" s="136">
        <f t="shared" si="4"/>
        <v>0</v>
      </c>
      <c r="K76" s="136">
        <v>0</v>
      </c>
      <c r="L76" s="136">
        <f t="shared" si="5"/>
        <v>0</v>
      </c>
      <c r="M76" s="137" t="s">
        <v>259</v>
      </c>
      <c r="N76" s="137" t="s">
        <v>199</v>
      </c>
      <c r="O76" s="137" t="s">
        <v>168</v>
      </c>
      <c r="P76" s="128"/>
      <c r="Q76" s="128"/>
      <c r="R76" s="128"/>
      <c r="S76" s="128"/>
      <c r="T76" s="128"/>
      <c r="U76" s="128"/>
      <c r="V76" s="128"/>
      <c r="W76" s="128" t="s">
        <v>252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ht="22.5" outlineLevel="1" x14ac:dyDescent="0.2">
      <c r="A77" s="147">
        <v>36</v>
      </c>
      <c r="B77" s="148" t="s">
        <v>523</v>
      </c>
      <c r="C77" s="153" t="s">
        <v>524</v>
      </c>
      <c r="D77" s="149" t="s">
        <v>234</v>
      </c>
      <c r="E77" s="183">
        <v>5</v>
      </c>
      <c r="F77" s="193"/>
      <c r="G77" s="194">
        <f t="shared" si="3"/>
        <v>0</v>
      </c>
      <c r="H77" s="137">
        <v>21</v>
      </c>
      <c r="I77" s="136">
        <v>3.9199999999999999E-3</v>
      </c>
      <c r="J77" s="136">
        <f t="shared" si="4"/>
        <v>0.02</v>
      </c>
      <c r="K77" s="136">
        <v>0</v>
      </c>
      <c r="L77" s="136">
        <f t="shared" si="5"/>
        <v>0</v>
      </c>
      <c r="M77" s="137" t="s">
        <v>167</v>
      </c>
      <c r="N77" s="137" t="s">
        <v>167</v>
      </c>
      <c r="O77" s="137" t="s">
        <v>168</v>
      </c>
      <c r="P77" s="128"/>
      <c r="Q77" s="128"/>
      <c r="R77" s="128"/>
      <c r="S77" s="128"/>
      <c r="T77" s="128"/>
      <c r="U77" s="128"/>
      <c r="V77" s="128"/>
      <c r="W77" s="128" t="s">
        <v>252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outlineLevel="1" x14ac:dyDescent="0.2">
      <c r="A78" s="147">
        <v>37</v>
      </c>
      <c r="B78" s="148" t="s">
        <v>525</v>
      </c>
      <c r="C78" s="153" t="s">
        <v>526</v>
      </c>
      <c r="D78" s="149" t="s">
        <v>234</v>
      </c>
      <c r="E78" s="183">
        <v>5</v>
      </c>
      <c r="F78" s="193"/>
      <c r="G78" s="194">
        <f t="shared" si="3"/>
        <v>0</v>
      </c>
      <c r="H78" s="137">
        <v>21</v>
      </c>
      <c r="I78" s="136">
        <v>3.9199999999999999E-3</v>
      </c>
      <c r="J78" s="136">
        <f t="shared" si="4"/>
        <v>0.02</v>
      </c>
      <c r="K78" s="136">
        <v>0</v>
      </c>
      <c r="L78" s="136">
        <f t="shared" si="5"/>
        <v>0</v>
      </c>
      <c r="M78" s="137" t="s">
        <v>167</v>
      </c>
      <c r="N78" s="137" t="s">
        <v>167</v>
      </c>
      <c r="O78" s="137" t="s">
        <v>168</v>
      </c>
      <c r="P78" s="128"/>
      <c r="Q78" s="128"/>
      <c r="R78" s="128"/>
      <c r="S78" s="128"/>
      <c r="T78" s="128"/>
      <c r="U78" s="128"/>
      <c r="V78" s="128"/>
      <c r="W78" s="128" t="s">
        <v>252</v>
      </c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ht="45" outlineLevel="1" x14ac:dyDescent="0.2">
      <c r="A79" s="147">
        <v>38</v>
      </c>
      <c r="B79" s="148" t="s">
        <v>527</v>
      </c>
      <c r="C79" s="153" t="s">
        <v>528</v>
      </c>
      <c r="D79" s="149" t="s">
        <v>196</v>
      </c>
      <c r="E79" s="183">
        <v>5</v>
      </c>
      <c r="F79" s="193"/>
      <c r="G79" s="194">
        <f t="shared" si="3"/>
        <v>0</v>
      </c>
      <c r="H79" s="137">
        <v>21</v>
      </c>
      <c r="I79" s="136">
        <v>1.6E-2</v>
      </c>
      <c r="J79" s="136">
        <f t="shared" si="4"/>
        <v>0.08</v>
      </c>
      <c r="K79" s="136">
        <v>0</v>
      </c>
      <c r="L79" s="136">
        <f t="shared" si="5"/>
        <v>0</v>
      </c>
      <c r="M79" s="137" t="s">
        <v>167</v>
      </c>
      <c r="N79" s="137" t="s">
        <v>167</v>
      </c>
      <c r="O79" s="137" t="s">
        <v>200</v>
      </c>
      <c r="P79" s="128"/>
      <c r="Q79" s="128"/>
      <c r="R79" s="128"/>
      <c r="S79" s="128"/>
      <c r="T79" s="128"/>
      <c r="U79" s="128"/>
      <c r="V79" s="128"/>
      <c r="W79" s="128" t="s">
        <v>201</v>
      </c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x14ac:dyDescent="0.2">
      <c r="A80" s="141" t="s">
        <v>162</v>
      </c>
      <c r="B80" s="142" t="s">
        <v>117</v>
      </c>
      <c r="C80" s="150" t="s">
        <v>118</v>
      </c>
      <c r="D80" s="143"/>
      <c r="E80" s="180"/>
      <c r="F80" s="188"/>
      <c r="G80" s="189">
        <f>SUMIF(W81:W81,"&lt;&gt;NOR",G81:G81)</f>
        <v>0</v>
      </c>
      <c r="H80" s="140"/>
      <c r="I80" s="139"/>
      <c r="J80" s="139">
        <f>SUM(J81:J81)</f>
        <v>0</v>
      </c>
      <c r="K80" s="139"/>
      <c r="L80" s="139">
        <f>SUM(L81:L81)</f>
        <v>0</v>
      </c>
      <c r="M80" s="140"/>
      <c r="N80" s="140"/>
      <c r="O80" s="140"/>
      <c r="W80" t="s">
        <v>163</v>
      </c>
    </row>
    <row r="81" spans="1:50" outlineLevel="1" x14ac:dyDescent="0.2">
      <c r="A81" s="147">
        <v>39</v>
      </c>
      <c r="B81" s="148" t="s">
        <v>276</v>
      </c>
      <c r="C81" s="153" t="s">
        <v>277</v>
      </c>
      <c r="D81" s="149" t="s">
        <v>231</v>
      </c>
      <c r="E81" s="183">
        <v>1</v>
      </c>
      <c r="F81" s="193"/>
      <c r="G81" s="194">
        <f>ROUND(E81*F81,2)</f>
        <v>0</v>
      </c>
      <c r="H81" s="137">
        <v>21</v>
      </c>
      <c r="I81" s="136">
        <v>0</v>
      </c>
      <c r="J81" s="136">
        <f>ROUND(E81*I81,2)</f>
        <v>0</v>
      </c>
      <c r="K81" s="136">
        <v>0</v>
      </c>
      <c r="L81" s="136">
        <f>ROUND(E81*K81,2)</f>
        <v>0</v>
      </c>
      <c r="M81" s="137" t="s">
        <v>259</v>
      </c>
      <c r="N81" s="137" t="s">
        <v>199</v>
      </c>
      <c r="O81" s="137" t="s">
        <v>168</v>
      </c>
      <c r="P81" s="128"/>
      <c r="Q81" s="128"/>
      <c r="R81" s="128"/>
      <c r="S81" s="128"/>
      <c r="T81" s="128"/>
      <c r="U81" s="128"/>
      <c r="V81" s="128"/>
      <c r="W81" s="128" t="s">
        <v>252</v>
      </c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1:50" x14ac:dyDescent="0.2">
      <c r="A82" s="141" t="s">
        <v>162</v>
      </c>
      <c r="B82" s="142" t="s">
        <v>121</v>
      </c>
      <c r="C82" s="150" t="s">
        <v>122</v>
      </c>
      <c r="D82" s="143"/>
      <c r="E82" s="180"/>
      <c r="F82" s="188"/>
      <c r="G82" s="189">
        <f>SUMIF(W83:W86,"&lt;&gt;NOR",G83:G86)</f>
        <v>0</v>
      </c>
      <c r="H82" s="140"/>
      <c r="I82" s="139"/>
      <c r="J82" s="139">
        <f>SUM(J83:J86)</f>
        <v>0.14000000000000001</v>
      </c>
      <c r="K82" s="139"/>
      <c r="L82" s="139">
        <f>SUM(L83:L86)</f>
        <v>0</v>
      </c>
      <c r="M82" s="140"/>
      <c r="N82" s="140"/>
      <c r="O82" s="140"/>
      <c r="W82" t="s">
        <v>163</v>
      </c>
    </row>
    <row r="83" spans="1:50" outlineLevel="1" x14ac:dyDescent="0.2">
      <c r="A83" s="147">
        <v>40</v>
      </c>
      <c r="B83" s="148" t="s">
        <v>278</v>
      </c>
      <c r="C83" s="153" t="s">
        <v>279</v>
      </c>
      <c r="D83" s="149" t="s">
        <v>196</v>
      </c>
      <c r="E83" s="183">
        <v>4</v>
      </c>
      <c r="F83" s="193"/>
      <c r="G83" s="194">
        <f>ROUND(E83*F83,2)</f>
        <v>0</v>
      </c>
      <c r="H83" s="137">
        <v>21</v>
      </c>
      <c r="I83" s="136">
        <v>0</v>
      </c>
      <c r="J83" s="136">
        <f>ROUND(E83*I83,2)</f>
        <v>0</v>
      </c>
      <c r="K83" s="136">
        <v>0</v>
      </c>
      <c r="L83" s="136">
        <f>ROUND(E83*K83,2)</f>
        <v>0</v>
      </c>
      <c r="M83" s="137" t="s">
        <v>167</v>
      </c>
      <c r="N83" s="137" t="s">
        <v>167</v>
      </c>
      <c r="O83" s="137" t="s">
        <v>168</v>
      </c>
      <c r="P83" s="128"/>
      <c r="Q83" s="128"/>
      <c r="R83" s="128"/>
      <c r="S83" s="128"/>
      <c r="T83" s="128"/>
      <c r="U83" s="128"/>
      <c r="V83" s="128"/>
      <c r="W83" s="128" t="s">
        <v>252</v>
      </c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1:50" outlineLevel="1" x14ac:dyDescent="0.2">
      <c r="A84" s="147">
        <v>41</v>
      </c>
      <c r="B84" s="148" t="s">
        <v>400</v>
      </c>
      <c r="C84" s="153" t="s">
        <v>401</v>
      </c>
      <c r="D84" s="149" t="s">
        <v>196</v>
      </c>
      <c r="E84" s="183">
        <v>2</v>
      </c>
      <c r="F84" s="193"/>
      <c r="G84" s="194">
        <f>ROUND(E84*F84,2)</f>
        <v>0</v>
      </c>
      <c r="H84" s="137">
        <v>21</v>
      </c>
      <c r="I84" s="136">
        <v>2.955E-2</v>
      </c>
      <c r="J84" s="136">
        <f>ROUND(E84*I84,2)</f>
        <v>0.06</v>
      </c>
      <c r="K84" s="136">
        <v>0</v>
      </c>
      <c r="L84" s="136">
        <f>ROUND(E84*K84,2)</f>
        <v>0</v>
      </c>
      <c r="M84" s="137" t="s">
        <v>167</v>
      </c>
      <c r="N84" s="137" t="s">
        <v>167</v>
      </c>
      <c r="O84" s="137" t="s">
        <v>200</v>
      </c>
      <c r="P84" s="128"/>
      <c r="Q84" s="128"/>
      <c r="R84" s="128"/>
      <c r="S84" s="128"/>
      <c r="T84" s="128"/>
      <c r="U84" s="128"/>
      <c r="V84" s="128"/>
      <c r="W84" s="128" t="s">
        <v>201</v>
      </c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outlineLevel="1" x14ac:dyDescent="0.2">
      <c r="A85" s="147">
        <v>42</v>
      </c>
      <c r="B85" s="148" t="s">
        <v>280</v>
      </c>
      <c r="C85" s="153" t="s">
        <v>529</v>
      </c>
      <c r="D85" s="149" t="s">
        <v>196</v>
      </c>
      <c r="E85" s="183">
        <v>2</v>
      </c>
      <c r="F85" s="193"/>
      <c r="G85" s="194">
        <f>ROUND(E85*F85,2)</f>
        <v>0</v>
      </c>
      <c r="H85" s="137">
        <v>21</v>
      </c>
      <c r="I85" s="136">
        <v>3.9E-2</v>
      </c>
      <c r="J85" s="136">
        <f>ROUND(E85*I85,2)</f>
        <v>0.08</v>
      </c>
      <c r="K85" s="136">
        <v>0</v>
      </c>
      <c r="L85" s="136">
        <f>ROUND(E85*K85,2)</f>
        <v>0</v>
      </c>
      <c r="M85" s="137" t="s">
        <v>167</v>
      </c>
      <c r="N85" s="137" t="s">
        <v>167</v>
      </c>
      <c r="O85" s="137" t="s">
        <v>200</v>
      </c>
      <c r="P85" s="128"/>
      <c r="Q85" s="128"/>
      <c r="R85" s="128"/>
      <c r="S85" s="128"/>
      <c r="T85" s="128"/>
      <c r="U85" s="128"/>
      <c r="V85" s="128"/>
      <c r="W85" s="128" t="s">
        <v>201</v>
      </c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ht="22.5" outlineLevel="1" x14ac:dyDescent="0.2">
      <c r="A86" s="147">
        <v>43</v>
      </c>
      <c r="B86" s="148" t="s">
        <v>282</v>
      </c>
      <c r="C86" s="153" t="s">
        <v>283</v>
      </c>
      <c r="D86" s="149" t="s">
        <v>191</v>
      </c>
      <c r="E86" s="183">
        <v>0.1371</v>
      </c>
      <c r="F86" s="193"/>
      <c r="G86" s="194">
        <f>ROUND(E86*F86,2)</f>
        <v>0</v>
      </c>
      <c r="H86" s="137">
        <v>21</v>
      </c>
      <c r="I86" s="136">
        <v>0</v>
      </c>
      <c r="J86" s="136">
        <f>ROUND(E86*I86,2)</f>
        <v>0</v>
      </c>
      <c r="K86" s="136">
        <v>0</v>
      </c>
      <c r="L86" s="136">
        <f>ROUND(E86*K86,2)</f>
        <v>0</v>
      </c>
      <c r="M86" s="137" t="s">
        <v>167</v>
      </c>
      <c r="N86" s="137" t="s">
        <v>167</v>
      </c>
      <c r="O86" s="137" t="s">
        <v>248</v>
      </c>
      <c r="P86" s="128"/>
      <c r="Q86" s="128"/>
      <c r="R86" s="128"/>
      <c r="S86" s="128"/>
      <c r="T86" s="128"/>
      <c r="U86" s="128"/>
      <c r="V86" s="128"/>
      <c r="W86" s="128" t="s">
        <v>249</v>
      </c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x14ac:dyDescent="0.2">
      <c r="A87" s="141" t="s">
        <v>162</v>
      </c>
      <c r="B87" s="142" t="s">
        <v>125</v>
      </c>
      <c r="C87" s="150" t="s">
        <v>126</v>
      </c>
      <c r="D87" s="143"/>
      <c r="E87" s="180"/>
      <c r="F87" s="188"/>
      <c r="G87" s="189">
        <f>SUMIF(W88:W92,"&lt;&gt;NOR",G88:G92)</f>
        <v>0</v>
      </c>
      <c r="H87" s="140"/>
      <c r="I87" s="139"/>
      <c r="J87" s="139">
        <f>SUM(J88:J92)</f>
        <v>0.39</v>
      </c>
      <c r="K87" s="139"/>
      <c r="L87" s="139">
        <f>SUM(L88:L92)</f>
        <v>0</v>
      </c>
      <c r="M87" s="140"/>
      <c r="N87" s="140"/>
      <c r="O87" s="140"/>
      <c r="W87" t="s">
        <v>163</v>
      </c>
    </row>
    <row r="88" spans="1:50" ht="33.75" outlineLevel="1" x14ac:dyDescent="0.2">
      <c r="A88" s="147">
        <v>44</v>
      </c>
      <c r="B88" s="148" t="s">
        <v>284</v>
      </c>
      <c r="C88" s="153" t="s">
        <v>285</v>
      </c>
      <c r="D88" s="149" t="s">
        <v>166</v>
      </c>
      <c r="E88" s="183">
        <v>16.43</v>
      </c>
      <c r="F88" s="193"/>
      <c r="G88" s="194">
        <f>ROUND(E88*F88,2)</f>
        <v>0</v>
      </c>
      <c r="H88" s="137">
        <v>21</v>
      </c>
      <c r="I88" s="136">
        <v>5.0400000000000002E-3</v>
      </c>
      <c r="J88" s="136">
        <f>ROUND(E88*I88,2)</f>
        <v>0.08</v>
      </c>
      <c r="K88" s="136">
        <v>0</v>
      </c>
      <c r="L88" s="136">
        <f>ROUND(E88*K88,2)</f>
        <v>0</v>
      </c>
      <c r="M88" s="137" t="s">
        <v>167</v>
      </c>
      <c r="N88" s="137" t="s">
        <v>167</v>
      </c>
      <c r="O88" s="137" t="s">
        <v>168</v>
      </c>
      <c r="P88" s="128"/>
      <c r="Q88" s="128"/>
      <c r="R88" s="128"/>
      <c r="S88" s="128"/>
      <c r="T88" s="128"/>
      <c r="U88" s="128"/>
      <c r="V88" s="128"/>
      <c r="W88" s="128" t="s">
        <v>252</v>
      </c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ht="22.5" outlineLevel="1" x14ac:dyDescent="0.2">
      <c r="A89" s="144">
        <v>45</v>
      </c>
      <c r="B89" s="145" t="s">
        <v>286</v>
      </c>
      <c r="C89" s="151" t="s">
        <v>287</v>
      </c>
      <c r="D89" s="146" t="s">
        <v>166</v>
      </c>
      <c r="E89" s="181">
        <v>17.2515</v>
      </c>
      <c r="F89" s="190"/>
      <c r="G89" s="191">
        <f>ROUND(E89*F89,2)</f>
        <v>0</v>
      </c>
      <c r="H89" s="137">
        <v>21</v>
      </c>
      <c r="I89" s="136">
        <v>1.7999999999999999E-2</v>
      </c>
      <c r="J89" s="136">
        <f>ROUND(E89*I89,2)</f>
        <v>0.31</v>
      </c>
      <c r="K89" s="136">
        <v>0</v>
      </c>
      <c r="L89" s="136">
        <f>ROUND(E89*K89,2)</f>
        <v>0</v>
      </c>
      <c r="M89" s="137" t="s">
        <v>167</v>
      </c>
      <c r="N89" s="137" t="s">
        <v>167</v>
      </c>
      <c r="O89" s="137" t="s">
        <v>200</v>
      </c>
      <c r="P89" s="128"/>
      <c r="Q89" s="128"/>
      <c r="R89" s="128"/>
      <c r="S89" s="128"/>
      <c r="T89" s="128"/>
      <c r="U89" s="128"/>
      <c r="V89" s="128"/>
      <c r="W89" s="128" t="s">
        <v>201</v>
      </c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1:50" outlineLevel="2" x14ac:dyDescent="0.2">
      <c r="A90" s="134"/>
      <c r="B90" s="135"/>
      <c r="C90" s="152" t="s">
        <v>530</v>
      </c>
      <c r="D90" s="138"/>
      <c r="E90" s="182"/>
      <c r="F90" s="192"/>
      <c r="G90" s="192"/>
      <c r="H90" s="137"/>
      <c r="I90" s="136"/>
      <c r="J90" s="136"/>
      <c r="K90" s="136"/>
      <c r="L90" s="136"/>
      <c r="M90" s="137"/>
      <c r="N90" s="137"/>
      <c r="O90" s="137"/>
      <c r="P90" s="128"/>
      <c r="Q90" s="128"/>
      <c r="R90" s="128"/>
      <c r="S90" s="128"/>
      <c r="T90" s="128"/>
      <c r="U90" s="128"/>
      <c r="V90" s="128"/>
      <c r="W90" s="128" t="s">
        <v>171</v>
      </c>
      <c r="X90" s="128">
        <v>0</v>
      </c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outlineLevel="3" x14ac:dyDescent="0.2">
      <c r="A91" s="134"/>
      <c r="B91" s="135"/>
      <c r="C91" s="152" t="s">
        <v>531</v>
      </c>
      <c r="D91" s="138"/>
      <c r="E91" s="182">
        <v>17.25</v>
      </c>
      <c r="F91" s="192"/>
      <c r="G91" s="192"/>
      <c r="H91" s="137"/>
      <c r="I91" s="136"/>
      <c r="J91" s="136"/>
      <c r="K91" s="136"/>
      <c r="L91" s="136"/>
      <c r="M91" s="137"/>
      <c r="N91" s="137"/>
      <c r="O91" s="137"/>
      <c r="P91" s="128"/>
      <c r="Q91" s="128"/>
      <c r="R91" s="128"/>
      <c r="S91" s="128"/>
      <c r="T91" s="128"/>
      <c r="U91" s="128"/>
      <c r="V91" s="128"/>
      <c r="W91" s="128" t="s">
        <v>171</v>
      </c>
      <c r="X91" s="128">
        <v>0</v>
      </c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ht="22.5" outlineLevel="1" x14ac:dyDescent="0.2">
      <c r="A92" s="147">
        <v>46</v>
      </c>
      <c r="B92" s="148" t="s">
        <v>290</v>
      </c>
      <c r="C92" s="153" t="s">
        <v>291</v>
      </c>
      <c r="D92" s="149" t="s">
        <v>191</v>
      </c>
      <c r="E92" s="183">
        <v>0.39333000000000001</v>
      </c>
      <c r="F92" s="193"/>
      <c r="G92" s="194">
        <f>ROUND(E92*F92,2)</f>
        <v>0</v>
      </c>
      <c r="H92" s="137">
        <v>21</v>
      </c>
      <c r="I92" s="136">
        <v>0</v>
      </c>
      <c r="J92" s="136">
        <f>ROUND(E92*I92,2)</f>
        <v>0</v>
      </c>
      <c r="K92" s="136">
        <v>0</v>
      </c>
      <c r="L92" s="136">
        <f>ROUND(E92*K92,2)</f>
        <v>0</v>
      </c>
      <c r="M92" s="137" t="s">
        <v>167</v>
      </c>
      <c r="N92" s="137" t="s">
        <v>167</v>
      </c>
      <c r="O92" s="137" t="s">
        <v>248</v>
      </c>
      <c r="P92" s="128"/>
      <c r="Q92" s="128"/>
      <c r="R92" s="128"/>
      <c r="S92" s="128"/>
      <c r="T92" s="128"/>
      <c r="U92" s="128"/>
      <c r="V92" s="128"/>
      <c r="W92" s="128" t="s">
        <v>249</v>
      </c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x14ac:dyDescent="0.2">
      <c r="A93" s="141" t="s">
        <v>162</v>
      </c>
      <c r="B93" s="142" t="s">
        <v>130</v>
      </c>
      <c r="C93" s="150" t="s">
        <v>131</v>
      </c>
      <c r="D93" s="143"/>
      <c r="E93" s="180"/>
      <c r="F93" s="188"/>
      <c r="G93" s="189">
        <f>SUMIF(W94:W100,"&lt;&gt;NOR",G94:G100)</f>
        <v>0</v>
      </c>
      <c r="H93" s="140"/>
      <c r="I93" s="139"/>
      <c r="J93" s="139">
        <f>SUM(J94:J100)</f>
        <v>0.95</v>
      </c>
      <c r="K93" s="139"/>
      <c r="L93" s="139">
        <f>SUM(L94:L100)</f>
        <v>0</v>
      </c>
      <c r="M93" s="140"/>
      <c r="N93" s="140"/>
      <c r="O93" s="140"/>
      <c r="W93" t="s">
        <v>163</v>
      </c>
    </row>
    <row r="94" spans="1:50" ht="22.5" outlineLevel="1" x14ac:dyDescent="0.2">
      <c r="A94" s="144">
        <v>47</v>
      </c>
      <c r="B94" s="145" t="s">
        <v>292</v>
      </c>
      <c r="C94" s="151" t="s">
        <v>293</v>
      </c>
      <c r="D94" s="146" t="s">
        <v>166</v>
      </c>
      <c r="E94" s="181">
        <v>53.76</v>
      </c>
      <c r="F94" s="190"/>
      <c r="G94" s="191">
        <f>ROUND(E94*F94,2)</f>
        <v>0</v>
      </c>
      <c r="H94" s="137">
        <v>21</v>
      </c>
      <c r="I94" s="136">
        <v>4.8300000000000001E-3</v>
      </c>
      <c r="J94" s="136">
        <f>ROUND(E94*I94,2)</f>
        <v>0.26</v>
      </c>
      <c r="K94" s="136">
        <v>0</v>
      </c>
      <c r="L94" s="136">
        <f>ROUND(E94*K94,2)</f>
        <v>0</v>
      </c>
      <c r="M94" s="137" t="s">
        <v>167</v>
      </c>
      <c r="N94" s="137" t="s">
        <v>167</v>
      </c>
      <c r="O94" s="137" t="s">
        <v>168</v>
      </c>
      <c r="P94" s="128"/>
      <c r="Q94" s="128"/>
      <c r="R94" s="128"/>
      <c r="S94" s="128"/>
      <c r="T94" s="128"/>
      <c r="U94" s="128"/>
      <c r="V94" s="128"/>
      <c r="W94" s="128" t="s">
        <v>252</v>
      </c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outlineLevel="2" x14ac:dyDescent="0.2">
      <c r="A95" s="134"/>
      <c r="B95" s="135"/>
      <c r="C95" s="152" t="s">
        <v>517</v>
      </c>
      <c r="D95" s="138"/>
      <c r="E95" s="182"/>
      <c r="F95" s="192"/>
      <c r="G95" s="192"/>
      <c r="H95" s="137"/>
      <c r="I95" s="136"/>
      <c r="J95" s="136"/>
      <c r="K95" s="136"/>
      <c r="L95" s="136"/>
      <c r="M95" s="137"/>
      <c r="N95" s="137"/>
      <c r="O95" s="137"/>
      <c r="P95" s="128"/>
      <c r="Q95" s="128"/>
      <c r="R95" s="128"/>
      <c r="S95" s="128"/>
      <c r="T95" s="128"/>
      <c r="U95" s="128"/>
      <c r="V95" s="128"/>
      <c r="W95" s="128" t="s">
        <v>171</v>
      </c>
      <c r="X95" s="128">
        <v>0</v>
      </c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outlineLevel="3" x14ac:dyDescent="0.2">
      <c r="A96" s="134"/>
      <c r="B96" s="135"/>
      <c r="C96" s="152" t="s">
        <v>512</v>
      </c>
      <c r="D96" s="138"/>
      <c r="E96" s="182">
        <v>53.76</v>
      </c>
      <c r="F96" s="192"/>
      <c r="G96" s="192"/>
      <c r="H96" s="137"/>
      <c r="I96" s="136"/>
      <c r="J96" s="136"/>
      <c r="K96" s="136"/>
      <c r="L96" s="136"/>
      <c r="M96" s="137"/>
      <c r="N96" s="137"/>
      <c r="O96" s="137"/>
      <c r="P96" s="128"/>
      <c r="Q96" s="128"/>
      <c r="R96" s="128"/>
      <c r="S96" s="128"/>
      <c r="T96" s="128"/>
      <c r="U96" s="128"/>
      <c r="V96" s="128"/>
      <c r="W96" s="128" t="s">
        <v>171</v>
      </c>
      <c r="X96" s="128">
        <v>0</v>
      </c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ht="22.5" outlineLevel="1" x14ac:dyDescent="0.2">
      <c r="A97" s="144">
        <v>48</v>
      </c>
      <c r="B97" s="145" t="s">
        <v>294</v>
      </c>
      <c r="C97" s="151" t="s">
        <v>295</v>
      </c>
      <c r="D97" s="146" t="s">
        <v>166</v>
      </c>
      <c r="E97" s="181">
        <v>56.448</v>
      </c>
      <c r="F97" s="190"/>
      <c r="G97" s="191">
        <f>ROUND(E97*F97,2)</f>
        <v>0</v>
      </c>
      <c r="H97" s="137">
        <v>21</v>
      </c>
      <c r="I97" s="136">
        <v>1.2200000000000001E-2</v>
      </c>
      <c r="J97" s="136">
        <f>ROUND(E97*I97,2)</f>
        <v>0.69</v>
      </c>
      <c r="K97" s="136">
        <v>0</v>
      </c>
      <c r="L97" s="136">
        <f>ROUND(E97*K97,2)</f>
        <v>0</v>
      </c>
      <c r="M97" s="137" t="s">
        <v>296</v>
      </c>
      <c r="N97" s="137" t="s">
        <v>199</v>
      </c>
      <c r="O97" s="137" t="s">
        <v>200</v>
      </c>
      <c r="P97" s="128"/>
      <c r="Q97" s="128"/>
      <c r="R97" s="128"/>
      <c r="S97" s="128"/>
      <c r="T97" s="128"/>
      <c r="U97" s="128"/>
      <c r="V97" s="128"/>
      <c r="W97" s="128" t="s">
        <v>201</v>
      </c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</row>
    <row r="98" spans="1:50" outlineLevel="2" x14ac:dyDescent="0.2">
      <c r="A98" s="134"/>
      <c r="B98" s="135"/>
      <c r="C98" s="152" t="s">
        <v>532</v>
      </c>
      <c r="D98" s="138"/>
      <c r="E98" s="182"/>
      <c r="F98" s="192"/>
      <c r="G98" s="192"/>
      <c r="H98" s="137"/>
      <c r="I98" s="136"/>
      <c r="J98" s="136"/>
      <c r="K98" s="136"/>
      <c r="L98" s="136"/>
      <c r="M98" s="137"/>
      <c r="N98" s="137"/>
      <c r="O98" s="137"/>
      <c r="P98" s="128"/>
      <c r="Q98" s="128"/>
      <c r="R98" s="128"/>
      <c r="S98" s="128"/>
      <c r="T98" s="128"/>
      <c r="U98" s="128"/>
      <c r="V98" s="128"/>
      <c r="W98" s="128" t="s">
        <v>171</v>
      </c>
      <c r="X98" s="128">
        <v>0</v>
      </c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outlineLevel="3" x14ac:dyDescent="0.2">
      <c r="A99" s="134"/>
      <c r="B99" s="135"/>
      <c r="C99" s="152" t="s">
        <v>533</v>
      </c>
      <c r="D99" s="138"/>
      <c r="E99" s="182">
        <v>56.45</v>
      </c>
      <c r="F99" s="192"/>
      <c r="G99" s="192"/>
      <c r="H99" s="137"/>
      <c r="I99" s="136"/>
      <c r="J99" s="136"/>
      <c r="K99" s="136"/>
      <c r="L99" s="136"/>
      <c r="M99" s="137"/>
      <c r="N99" s="137"/>
      <c r="O99" s="137"/>
      <c r="P99" s="128"/>
      <c r="Q99" s="128"/>
      <c r="R99" s="128"/>
      <c r="S99" s="128"/>
      <c r="T99" s="128"/>
      <c r="U99" s="128"/>
      <c r="V99" s="128"/>
      <c r="W99" s="128" t="s">
        <v>171</v>
      </c>
      <c r="X99" s="128">
        <v>0</v>
      </c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</row>
    <row r="100" spans="1:50" ht="22.5" outlineLevel="1" x14ac:dyDescent="0.2">
      <c r="A100" s="147">
        <v>49</v>
      </c>
      <c r="B100" s="148" t="s">
        <v>299</v>
      </c>
      <c r="C100" s="153" t="s">
        <v>300</v>
      </c>
      <c r="D100" s="149" t="s">
        <v>191</v>
      </c>
      <c r="E100" s="183">
        <v>0.94833000000000001</v>
      </c>
      <c r="F100" s="193"/>
      <c r="G100" s="194">
        <f>ROUND(E100*F100,2)</f>
        <v>0</v>
      </c>
      <c r="H100" s="137">
        <v>21</v>
      </c>
      <c r="I100" s="136">
        <v>0</v>
      </c>
      <c r="J100" s="136">
        <f>ROUND(E100*I100,2)</f>
        <v>0</v>
      </c>
      <c r="K100" s="136">
        <v>0</v>
      </c>
      <c r="L100" s="136">
        <f>ROUND(E100*K100,2)</f>
        <v>0</v>
      </c>
      <c r="M100" s="137" t="s">
        <v>167</v>
      </c>
      <c r="N100" s="137" t="s">
        <v>167</v>
      </c>
      <c r="O100" s="137" t="s">
        <v>248</v>
      </c>
      <c r="P100" s="128"/>
      <c r="Q100" s="128"/>
      <c r="R100" s="128"/>
      <c r="S100" s="128"/>
      <c r="T100" s="128"/>
      <c r="U100" s="128"/>
      <c r="V100" s="128"/>
      <c r="W100" s="128" t="s">
        <v>249</v>
      </c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</row>
    <row r="101" spans="1:50" x14ac:dyDescent="0.2">
      <c r="A101" s="141" t="s">
        <v>162</v>
      </c>
      <c r="B101" s="142" t="s">
        <v>134</v>
      </c>
      <c r="C101" s="150" t="s">
        <v>135</v>
      </c>
      <c r="D101" s="143"/>
      <c r="E101" s="180"/>
      <c r="F101" s="188"/>
      <c r="G101" s="189">
        <f>SUMIF(W102:W104,"&lt;&gt;NOR",G102:G104)</f>
        <v>0</v>
      </c>
      <c r="H101" s="140"/>
      <c r="I101" s="139"/>
      <c r="J101" s="139">
        <f>SUM(J102:J104)</f>
        <v>0.01</v>
      </c>
      <c r="K101" s="139"/>
      <c r="L101" s="139">
        <f>SUM(L102:L104)</f>
        <v>0</v>
      </c>
      <c r="M101" s="140"/>
      <c r="N101" s="140"/>
      <c r="O101" s="140"/>
      <c r="W101" t="s">
        <v>163</v>
      </c>
    </row>
    <row r="102" spans="1:50" ht="22.5" outlineLevel="1" x14ac:dyDescent="0.2">
      <c r="A102" s="144">
        <v>50</v>
      </c>
      <c r="B102" s="145" t="s">
        <v>301</v>
      </c>
      <c r="C102" s="151" t="s">
        <v>302</v>
      </c>
      <c r="D102" s="146" t="s">
        <v>166</v>
      </c>
      <c r="E102" s="181">
        <v>27.95</v>
      </c>
      <c r="F102" s="190"/>
      <c r="G102" s="191">
        <f>ROUND(E102*F102,2)</f>
        <v>0</v>
      </c>
      <c r="H102" s="137">
        <v>21</v>
      </c>
      <c r="I102" s="136">
        <v>2.9E-4</v>
      </c>
      <c r="J102" s="136">
        <f>ROUND(E102*I102,2)</f>
        <v>0.01</v>
      </c>
      <c r="K102" s="136">
        <v>0</v>
      </c>
      <c r="L102" s="136">
        <f>ROUND(E102*K102,2)</f>
        <v>0</v>
      </c>
      <c r="M102" s="137" t="s">
        <v>259</v>
      </c>
      <c r="N102" s="137" t="s">
        <v>199</v>
      </c>
      <c r="O102" s="137" t="s">
        <v>168</v>
      </c>
      <c r="P102" s="128"/>
      <c r="Q102" s="128"/>
      <c r="R102" s="128"/>
      <c r="S102" s="128"/>
      <c r="T102" s="128"/>
      <c r="U102" s="128"/>
      <c r="V102" s="128"/>
      <c r="W102" s="128" t="s">
        <v>252</v>
      </c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</row>
    <row r="103" spans="1:50" outlineLevel="2" x14ac:dyDescent="0.2">
      <c r="A103" s="134"/>
      <c r="B103" s="135"/>
      <c r="C103" s="152" t="s">
        <v>534</v>
      </c>
      <c r="D103" s="138"/>
      <c r="E103" s="182"/>
      <c r="F103" s="192"/>
      <c r="G103" s="192"/>
      <c r="H103" s="137"/>
      <c r="I103" s="136"/>
      <c r="J103" s="136"/>
      <c r="K103" s="136"/>
      <c r="L103" s="136"/>
      <c r="M103" s="137"/>
      <c r="N103" s="137"/>
      <c r="O103" s="137"/>
      <c r="P103" s="128"/>
      <c r="Q103" s="128"/>
      <c r="R103" s="128"/>
      <c r="S103" s="128"/>
      <c r="T103" s="128"/>
      <c r="U103" s="128"/>
      <c r="V103" s="128"/>
      <c r="W103" s="128" t="s">
        <v>171</v>
      </c>
      <c r="X103" s="128">
        <v>0</v>
      </c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outlineLevel="3" x14ac:dyDescent="0.2">
      <c r="A104" s="134"/>
      <c r="B104" s="135"/>
      <c r="C104" s="152" t="s">
        <v>522</v>
      </c>
      <c r="D104" s="138"/>
      <c r="E104" s="182">
        <v>27.95</v>
      </c>
      <c r="F104" s="192"/>
      <c r="G104" s="192"/>
      <c r="H104" s="137"/>
      <c r="I104" s="136"/>
      <c r="J104" s="136"/>
      <c r="K104" s="136"/>
      <c r="L104" s="136"/>
      <c r="M104" s="137"/>
      <c r="N104" s="137"/>
      <c r="O104" s="137"/>
      <c r="P104" s="128"/>
      <c r="Q104" s="128"/>
      <c r="R104" s="128"/>
      <c r="S104" s="128"/>
      <c r="T104" s="128"/>
      <c r="U104" s="128"/>
      <c r="V104" s="128"/>
      <c r="W104" s="128" t="s">
        <v>171</v>
      </c>
      <c r="X104" s="128">
        <v>0</v>
      </c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</row>
    <row r="105" spans="1:50" x14ac:dyDescent="0.2">
      <c r="A105" s="141" t="s">
        <v>162</v>
      </c>
      <c r="B105" s="142" t="s">
        <v>136</v>
      </c>
      <c r="C105" s="150" t="s">
        <v>137</v>
      </c>
      <c r="D105" s="143"/>
      <c r="E105" s="180"/>
      <c r="F105" s="188"/>
      <c r="G105" s="189">
        <f>SUMIF(W106:W106,"&lt;&gt;NOR",G106:G106)</f>
        <v>0</v>
      </c>
      <c r="H105" s="140"/>
      <c r="I105" s="139"/>
      <c r="J105" s="139">
        <f>SUM(J106:J106)</f>
        <v>0</v>
      </c>
      <c r="K105" s="139"/>
      <c r="L105" s="139">
        <f>SUM(L106:L106)</f>
        <v>0</v>
      </c>
      <c r="M105" s="140"/>
      <c r="N105" s="140"/>
      <c r="O105" s="140"/>
      <c r="W105" t="s">
        <v>163</v>
      </c>
    </row>
    <row r="106" spans="1:50" outlineLevel="1" x14ac:dyDescent="0.2">
      <c r="A106" s="147">
        <v>51</v>
      </c>
      <c r="B106" s="148" t="s">
        <v>304</v>
      </c>
      <c r="C106" s="153" t="s">
        <v>305</v>
      </c>
      <c r="D106" s="149" t="s">
        <v>231</v>
      </c>
      <c r="E106" s="183">
        <v>1</v>
      </c>
      <c r="F106" s="193"/>
      <c r="G106" s="194">
        <f>ROUND(E106*F106,2)</f>
        <v>0</v>
      </c>
      <c r="H106" s="137">
        <v>21</v>
      </c>
      <c r="I106" s="136">
        <v>0</v>
      </c>
      <c r="J106" s="136">
        <f>ROUND(E106*I106,2)</f>
        <v>0</v>
      </c>
      <c r="K106" s="136">
        <v>0</v>
      </c>
      <c r="L106" s="136">
        <f>ROUND(E106*K106,2)</f>
        <v>0</v>
      </c>
      <c r="M106" s="137" t="s">
        <v>259</v>
      </c>
      <c r="N106" s="137" t="s">
        <v>199</v>
      </c>
      <c r="O106" s="137" t="s">
        <v>168</v>
      </c>
      <c r="P106" s="128"/>
      <c r="Q106" s="128"/>
      <c r="R106" s="128"/>
      <c r="S106" s="128"/>
      <c r="T106" s="128"/>
      <c r="U106" s="128"/>
      <c r="V106" s="128"/>
      <c r="W106" s="128" t="s">
        <v>306</v>
      </c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</row>
    <row r="107" spans="1:50" x14ac:dyDescent="0.2">
      <c r="A107" s="141" t="s">
        <v>162</v>
      </c>
      <c r="B107" s="142" t="s">
        <v>138</v>
      </c>
      <c r="C107" s="150" t="s">
        <v>139</v>
      </c>
      <c r="D107" s="143"/>
      <c r="E107" s="180"/>
      <c r="F107" s="188"/>
      <c r="G107" s="189">
        <f>SUMIF(W108:W113,"&lt;&gt;NOR",G108:G113)</f>
        <v>0</v>
      </c>
      <c r="H107" s="140"/>
      <c r="I107" s="139"/>
      <c r="J107" s="139">
        <f>SUM(J108:J113)</f>
        <v>0</v>
      </c>
      <c r="K107" s="139"/>
      <c r="L107" s="139">
        <f>SUM(L108:L113)</f>
        <v>0</v>
      </c>
      <c r="M107" s="140"/>
      <c r="N107" s="140"/>
      <c r="O107" s="140"/>
      <c r="W107" t="s">
        <v>163</v>
      </c>
    </row>
    <row r="108" spans="1:50" ht="22.5" outlineLevel="1" x14ac:dyDescent="0.2">
      <c r="A108" s="147">
        <v>52</v>
      </c>
      <c r="B108" s="148" t="s">
        <v>307</v>
      </c>
      <c r="C108" s="153" t="s">
        <v>308</v>
      </c>
      <c r="D108" s="149" t="s">
        <v>191</v>
      </c>
      <c r="E108" s="183">
        <v>11.85473</v>
      </c>
      <c r="F108" s="193"/>
      <c r="G108" s="194">
        <f t="shared" ref="G108:G113" si="6">ROUND(E108*F108,2)</f>
        <v>0</v>
      </c>
      <c r="H108" s="137">
        <v>21</v>
      </c>
      <c r="I108" s="136">
        <v>0</v>
      </c>
      <c r="J108" s="136">
        <f t="shared" ref="J108:J113" si="7">ROUND(E108*I108,2)</f>
        <v>0</v>
      </c>
      <c r="K108" s="136">
        <v>0</v>
      </c>
      <c r="L108" s="136">
        <f t="shared" ref="L108:L113" si="8">ROUND(E108*K108,2)</f>
        <v>0</v>
      </c>
      <c r="M108" s="137" t="s">
        <v>167</v>
      </c>
      <c r="N108" s="137" t="s">
        <v>167</v>
      </c>
      <c r="O108" s="137" t="s">
        <v>309</v>
      </c>
      <c r="P108" s="128"/>
      <c r="Q108" s="128"/>
      <c r="R108" s="128"/>
      <c r="S108" s="128"/>
      <c r="T108" s="128"/>
      <c r="U108" s="128"/>
      <c r="V108" s="128"/>
      <c r="W108" s="128" t="s">
        <v>310</v>
      </c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</row>
    <row r="109" spans="1:50" ht="22.5" outlineLevel="1" x14ac:dyDescent="0.2">
      <c r="A109" s="147">
        <v>53</v>
      </c>
      <c r="B109" s="148" t="s">
        <v>311</v>
      </c>
      <c r="C109" s="153" t="s">
        <v>312</v>
      </c>
      <c r="D109" s="149" t="s">
        <v>191</v>
      </c>
      <c r="E109" s="183">
        <v>11.85473</v>
      </c>
      <c r="F109" s="193"/>
      <c r="G109" s="194">
        <f t="shared" si="6"/>
        <v>0</v>
      </c>
      <c r="H109" s="137">
        <v>21</v>
      </c>
      <c r="I109" s="136">
        <v>0</v>
      </c>
      <c r="J109" s="136">
        <f t="shared" si="7"/>
        <v>0</v>
      </c>
      <c r="K109" s="136">
        <v>0</v>
      </c>
      <c r="L109" s="136">
        <f t="shared" si="8"/>
        <v>0</v>
      </c>
      <c r="M109" s="137" t="s">
        <v>167</v>
      </c>
      <c r="N109" s="137" t="s">
        <v>167</v>
      </c>
      <c r="O109" s="137" t="s">
        <v>309</v>
      </c>
      <c r="P109" s="128"/>
      <c r="Q109" s="128"/>
      <c r="R109" s="128"/>
      <c r="S109" s="128"/>
      <c r="T109" s="128"/>
      <c r="U109" s="128"/>
      <c r="V109" s="128"/>
      <c r="W109" s="128" t="s">
        <v>310</v>
      </c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</row>
    <row r="110" spans="1:50" ht="33.75" outlineLevel="1" x14ac:dyDescent="0.2">
      <c r="A110" s="147">
        <v>54</v>
      </c>
      <c r="B110" s="148" t="s">
        <v>313</v>
      </c>
      <c r="C110" s="153" t="s">
        <v>314</v>
      </c>
      <c r="D110" s="149" t="s">
        <v>191</v>
      </c>
      <c r="E110" s="183">
        <v>11.85473</v>
      </c>
      <c r="F110" s="193"/>
      <c r="G110" s="194">
        <f t="shared" si="6"/>
        <v>0</v>
      </c>
      <c r="H110" s="137">
        <v>21</v>
      </c>
      <c r="I110" s="136">
        <v>0</v>
      </c>
      <c r="J110" s="136">
        <f t="shared" si="7"/>
        <v>0</v>
      </c>
      <c r="K110" s="136">
        <v>0</v>
      </c>
      <c r="L110" s="136">
        <f t="shared" si="8"/>
        <v>0</v>
      </c>
      <c r="M110" s="137" t="s">
        <v>167</v>
      </c>
      <c r="N110" s="137" t="s">
        <v>167</v>
      </c>
      <c r="O110" s="137" t="s">
        <v>309</v>
      </c>
      <c r="P110" s="128"/>
      <c r="Q110" s="128"/>
      <c r="R110" s="128"/>
      <c r="S110" s="128"/>
      <c r="T110" s="128"/>
      <c r="U110" s="128"/>
      <c r="V110" s="128"/>
      <c r="W110" s="128" t="s">
        <v>310</v>
      </c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</row>
    <row r="111" spans="1:50" outlineLevel="1" x14ac:dyDescent="0.2">
      <c r="A111" s="147">
        <v>55</v>
      </c>
      <c r="B111" s="148" t="s">
        <v>315</v>
      </c>
      <c r="C111" s="153" t="s">
        <v>316</v>
      </c>
      <c r="D111" s="149" t="s">
        <v>191</v>
      </c>
      <c r="E111" s="183">
        <v>11.85473</v>
      </c>
      <c r="F111" s="193"/>
      <c r="G111" s="194">
        <f t="shared" si="6"/>
        <v>0</v>
      </c>
      <c r="H111" s="137">
        <v>21</v>
      </c>
      <c r="I111" s="136">
        <v>0</v>
      </c>
      <c r="J111" s="136">
        <f t="shared" si="7"/>
        <v>0</v>
      </c>
      <c r="K111" s="136">
        <v>0</v>
      </c>
      <c r="L111" s="136">
        <f t="shared" si="8"/>
        <v>0</v>
      </c>
      <c r="M111" s="137" t="s">
        <v>167</v>
      </c>
      <c r="N111" s="137" t="s">
        <v>167</v>
      </c>
      <c r="O111" s="137" t="s">
        <v>309</v>
      </c>
      <c r="P111" s="128"/>
      <c r="Q111" s="128"/>
      <c r="R111" s="128"/>
      <c r="S111" s="128"/>
      <c r="T111" s="128"/>
      <c r="U111" s="128"/>
      <c r="V111" s="128"/>
      <c r="W111" s="128" t="s">
        <v>310</v>
      </c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</row>
    <row r="112" spans="1:50" ht="22.5" outlineLevel="1" x14ac:dyDescent="0.2">
      <c r="A112" s="147">
        <v>56</v>
      </c>
      <c r="B112" s="148" t="s">
        <v>317</v>
      </c>
      <c r="C112" s="153" t="s">
        <v>318</v>
      </c>
      <c r="D112" s="149" t="s">
        <v>191</v>
      </c>
      <c r="E112" s="183">
        <v>11.85473</v>
      </c>
      <c r="F112" s="193"/>
      <c r="G112" s="194">
        <f t="shared" si="6"/>
        <v>0</v>
      </c>
      <c r="H112" s="137">
        <v>21</v>
      </c>
      <c r="I112" s="136">
        <v>0</v>
      </c>
      <c r="J112" s="136">
        <f t="shared" si="7"/>
        <v>0</v>
      </c>
      <c r="K112" s="136">
        <v>0</v>
      </c>
      <c r="L112" s="136">
        <f t="shared" si="8"/>
        <v>0</v>
      </c>
      <c r="M112" s="137" t="s">
        <v>167</v>
      </c>
      <c r="N112" s="137" t="s">
        <v>167</v>
      </c>
      <c r="O112" s="137" t="s">
        <v>309</v>
      </c>
      <c r="P112" s="128"/>
      <c r="Q112" s="128"/>
      <c r="R112" s="128"/>
      <c r="S112" s="128"/>
      <c r="T112" s="128"/>
      <c r="U112" s="128"/>
      <c r="V112" s="128"/>
      <c r="W112" s="128" t="s">
        <v>310</v>
      </c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</row>
    <row r="113" spans="1:50" ht="22.5" outlineLevel="1" x14ac:dyDescent="0.2">
      <c r="A113" s="144">
        <v>57</v>
      </c>
      <c r="B113" s="145" t="s">
        <v>319</v>
      </c>
      <c r="C113" s="151" t="s">
        <v>320</v>
      </c>
      <c r="D113" s="146" t="s">
        <v>191</v>
      </c>
      <c r="E113" s="181">
        <v>11.85473</v>
      </c>
      <c r="F113" s="190"/>
      <c r="G113" s="191">
        <f t="shared" si="6"/>
        <v>0</v>
      </c>
      <c r="H113" s="137">
        <v>21</v>
      </c>
      <c r="I113" s="136">
        <v>0</v>
      </c>
      <c r="J113" s="136">
        <f t="shared" si="7"/>
        <v>0</v>
      </c>
      <c r="K113" s="136">
        <v>0</v>
      </c>
      <c r="L113" s="136">
        <f t="shared" si="8"/>
        <v>0</v>
      </c>
      <c r="M113" s="137" t="s">
        <v>167</v>
      </c>
      <c r="N113" s="137" t="s">
        <v>167</v>
      </c>
      <c r="O113" s="137" t="s">
        <v>309</v>
      </c>
      <c r="P113" s="128"/>
      <c r="Q113" s="128"/>
      <c r="R113" s="128"/>
      <c r="S113" s="128"/>
      <c r="T113" s="128"/>
      <c r="U113" s="128"/>
      <c r="V113" s="128"/>
      <c r="W113" s="128" t="s">
        <v>310</v>
      </c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</row>
    <row r="114" spans="1:50" x14ac:dyDescent="0.2">
      <c r="A114" s="3"/>
      <c r="B114" s="4"/>
      <c r="C114" s="154"/>
      <c r="D114" s="5"/>
      <c r="E114" s="179"/>
      <c r="F114" s="187"/>
      <c r="G114" s="187"/>
      <c r="H114" s="3"/>
      <c r="I114" s="3"/>
      <c r="J114" s="3"/>
      <c r="K114" s="3"/>
      <c r="L114" s="3"/>
      <c r="M114" s="3"/>
      <c r="N114" s="3"/>
      <c r="O114" s="3"/>
      <c r="U114">
        <v>12</v>
      </c>
      <c r="V114">
        <v>21</v>
      </c>
      <c r="W114" t="s">
        <v>154</v>
      </c>
    </row>
    <row r="115" spans="1:50" x14ac:dyDescent="0.2">
      <c r="A115" s="131"/>
      <c r="B115" s="132" t="s">
        <v>31</v>
      </c>
      <c r="C115" s="155"/>
      <c r="D115" s="133"/>
      <c r="E115" s="184"/>
      <c r="F115" s="195"/>
      <c r="G115" s="196">
        <f>G8+G12+G22+G30+G34+G36+G38+G62+G64+G66+G68+G80+G82+G87+G93+G101+G105+G107</f>
        <v>0</v>
      </c>
      <c r="H115" s="3"/>
      <c r="I115" s="3"/>
      <c r="J115" s="3"/>
      <c r="K115" s="3"/>
      <c r="L115" s="3"/>
      <c r="M115" s="3"/>
      <c r="N115" s="3"/>
      <c r="O115" s="3"/>
      <c r="U115">
        <f>SUMIF(H7:H113,U114,G7:G113)</f>
        <v>0</v>
      </c>
      <c r="V115">
        <f>SUMIF(H7:H113,V114,G7:G113)</f>
        <v>0</v>
      </c>
      <c r="W115" t="s">
        <v>321</v>
      </c>
    </row>
    <row r="116" spans="1:50" x14ac:dyDescent="0.2">
      <c r="A116" s="3"/>
      <c r="B116" s="4"/>
      <c r="C116" s="154"/>
      <c r="D116" s="5"/>
      <c r="E116" s="179"/>
      <c r="F116" s="187"/>
      <c r="G116" s="187"/>
      <c r="H116" s="3"/>
      <c r="I116" s="3"/>
      <c r="J116" s="3"/>
      <c r="K116" s="3"/>
      <c r="L116" s="3"/>
      <c r="M116" s="3"/>
      <c r="N116" s="3"/>
      <c r="O116" s="3"/>
    </row>
    <row r="117" spans="1:50" x14ac:dyDescent="0.2">
      <c r="A117" s="3"/>
      <c r="B117" s="4"/>
      <c r="C117" s="154"/>
      <c r="D117" s="5"/>
      <c r="E117" s="179"/>
      <c r="F117" s="187"/>
      <c r="G117" s="187"/>
      <c r="H117" s="3"/>
      <c r="I117" s="3"/>
      <c r="J117" s="3"/>
      <c r="K117" s="3"/>
      <c r="L117" s="3"/>
      <c r="M117" s="3"/>
      <c r="N117" s="3"/>
      <c r="O117" s="3"/>
    </row>
    <row r="118" spans="1:50" x14ac:dyDescent="0.2">
      <c r="A118" s="266" t="s">
        <v>322</v>
      </c>
      <c r="B118" s="266"/>
      <c r="C118" s="267"/>
      <c r="D118" s="5"/>
      <c r="E118" s="179"/>
      <c r="F118" s="187"/>
      <c r="G118" s="187"/>
      <c r="H118" s="3"/>
      <c r="I118" s="3"/>
      <c r="J118" s="3"/>
      <c r="K118" s="3"/>
      <c r="L118" s="3"/>
      <c r="M118" s="3"/>
      <c r="N118" s="3"/>
      <c r="O118" s="3"/>
    </row>
    <row r="119" spans="1:50" x14ac:dyDescent="0.2">
      <c r="A119" s="247"/>
      <c r="B119" s="248"/>
      <c r="C119" s="249"/>
      <c r="D119" s="248"/>
      <c r="E119" s="248"/>
      <c r="F119" s="248"/>
      <c r="G119" s="250"/>
      <c r="H119" s="3"/>
      <c r="I119" s="3"/>
      <c r="J119" s="3"/>
      <c r="K119" s="3"/>
      <c r="L119" s="3"/>
      <c r="M119" s="3"/>
      <c r="N119" s="3"/>
      <c r="O119" s="3"/>
      <c r="W119" t="s">
        <v>323</v>
      </c>
    </row>
    <row r="120" spans="1:50" x14ac:dyDescent="0.2">
      <c r="A120" s="251"/>
      <c r="B120" s="252"/>
      <c r="C120" s="253"/>
      <c r="D120" s="252"/>
      <c r="E120" s="252"/>
      <c r="F120" s="252"/>
      <c r="G120" s="254"/>
      <c r="H120" s="3"/>
      <c r="I120" s="3"/>
      <c r="J120" s="3"/>
      <c r="K120" s="3"/>
      <c r="L120" s="3"/>
      <c r="M120" s="3"/>
      <c r="N120" s="3"/>
      <c r="O120" s="3"/>
    </row>
    <row r="121" spans="1:50" x14ac:dyDescent="0.2">
      <c r="A121" s="251"/>
      <c r="B121" s="252"/>
      <c r="C121" s="253"/>
      <c r="D121" s="252"/>
      <c r="E121" s="252"/>
      <c r="F121" s="252"/>
      <c r="G121" s="254"/>
      <c r="H121" s="3"/>
      <c r="I121" s="3"/>
      <c r="J121" s="3"/>
      <c r="K121" s="3"/>
      <c r="L121" s="3"/>
      <c r="M121" s="3"/>
      <c r="N121" s="3"/>
      <c r="O121" s="3"/>
    </row>
    <row r="122" spans="1:50" x14ac:dyDescent="0.2">
      <c r="A122" s="251"/>
      <c r="B122" s="252"/>
      <c r="C122" s="253"/>
      <c r="D122" s="252"/>
      <c r="E122" s="252"/>
      <c r="F122" s="252"/>
      <c r="G122" s="254"/>
      <c r="H122" s="3"/>
      <c r="I122" s="3"/>
      <c r="J122" s="3"/>
      <c r="K122" s="3"/>
      <c r="L122" s="3"/>
      <c r="M122" s="3"/>
      <c r="N122" s="3"/>
      <c r="O122" s="3"/>
    </row>
    <row r="123" spans="1:50" x14ac:dyDescent="0.2">
      <c r="A123" s="255"/>
      <c r="B123" s="256"/>
      <c r="C123" s="257"/>
      <c r="D123" s="256"/>
      <c r="E123" s="256"/>
      <c r="F123" s="256"/>
      <c r="G123" s="258"/>
      <c r="H123" s="3"/>
      <c r="I123" s="3"/>
      <c r="J123" s="3"/>
      <c r="K123" s="3"/>
      <c r="L123" s="3"/>
      <c r="M123" s="3"/>
      <c r="N123" s="3"/>
      <c r="O123" s="3"/>
    </row>
    <row r="124" spans="1:50" x14ac:dyDescent="0.2">
      <c r="A124" s="3"/>
      <c r="B124" s="4"/>
      <c r="C124" s="154"/>
      <c r="D124" s="5"/>
      <c r="E124" s="179"/>
      <c r="F124" s="187"/>
      <c r="G124" s="187"/>
      <c r="H124" s="3"/>
      <c r="I124" s="3"/>
      <c r="J124" s="3"/>
      <c r="K124" s="3"/>
      <c r="L124" s="3"/>
      <c r="M124" s="3"/>
      <c r="N124" s="3"/>
      <c r="O124" s="3"/>
    </row>
    <row r="125" spans="1:50" x14ac:dyDescent="0.2">
      <c r="C125" s="156"/>
      <c r="D125" s="8"/>
      <c r="W125" t="s">
        <v>324</v>
      </c>
    </row>
    <row r="126" spans="1:50" x14ac:dyDescent="0.2">
      <c r="D126" s="8"/>
    </row>
    <row r="127" spans="1:50" x14ac:dyDescent="0.2">
      <c r="D127" s="8"/>
    </row>
    <row r="128" spans="1:50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19:G123"/>
    <mergeCell ref="A1:G1"/>
    <mergeCell ref="C2:G2"/>
    <mergeCell ref="C3:G3"/>
    <mergeCell ref="C4:G4"/>
    <mergeCell ref="A118:C118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E05B3-1C43-41AF-B861-9F46CEAF868E}">
  <sheetPr>
    <outlinePr summaryBelow="0"/>
  </sheetPr>
  <dimension ref="A1:AX5000"/>
  <sheetViews>
    <sheetView view="pageBreakPreview" zoomScaleNormal="100" zoomScaleSheetLayoutView="100" workbookViewId="0">
      <pane ySplit="7" topLeftCell="A88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65</v>
      </c>
      <c r="C4" s="263" t="s">
        <v>66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SUMIF(W9:W11,"&lt;&gt;NOR",G9:G11)</f>
        <v>0</v>
      </c>
      <c r="H8" s="140"/>
      <c r="I8" s="139"/>
      <c r="J8" s="139">
        <f>SUM(J9:J11)</f>
        <v>0.27</v>
      </c>
      <c r="K8" s="139"/>
      <c r="L8" s="139">
        <f>SUM(L9:L11)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368</v>
      </c>
      <c r="C9" s="151" t="s">
        <v>369</v>
      </c>
      <c r="D9" s="146" t="s">
        <v>166</v>
      </c>
      <c r="E9" s="181">
        <v>3.6</v>
      </c>
      <c r="F9" s="190"/>
      <c r="G9" s="191">
        <f>ROUND(E9*F9,2)</f>
        <v>0</v>
      </c>
      <c r="H9" s="137">
        <v>21</v>
      </c>
      <c r="I9" s="136">
        <v>7.392E-2</v>
      </c>
      <c r="J9" s="136">
        <f>ROUND(E9*I9,2)</f>
        <v>0.27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535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536</v>
      </c>
      <c r="D11" s="138"/>
      <c r="E11" s="182">
        <v>3.6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x14ac:dyDescent="0.2">
      <c r="A12" s="141" t="s">
        <v>162</v>
      </c>
      <c r="B12" s="142" t="s">
        <v>93</v>
      </c>
      <c r="C12" s="150" t="s">
        <v>94</v>
      </c>
      <c r="D12" s="143"/>
      <c r="E12" s="180"/>
      <c r="F12" s="188"/>
      <c r="G12" s="189">
        <f>SUMIF(W13:W21,"&lt;&gt;NOR",G13:G21)</f>
        <v>0</v>
      </c>
      <c r="H12" s="140"/>
      <c r="I12" s="139"/>
      <c r="J12" s="139">
        <f>SUM(J13:J21)</f>
        <v>3.6500000000000004</v>
      </c>
      <c r="K12" s="139"/>
      <c r="L12" s="139">
        <f>SUM(L13:L21)</f>
        <v>0</v>
      </c>
      <c r="M12" s="140"/>
      <c r="N12" s="140"/>
      <c r="O12" s="140"/>
      <c r="W12" t="s">
        <v>163</v>
      </c>
    </row>
    <row r="13" spans="1:50" ht="45" outlineLevel="1" x14ac:dyDescent="0.2">
      <c r="A13" s="144">
        <v>2</v>
      </c>
      <c r="B13" s="145" t="s">
        <v>174</v>
      </c>
      <c r="C13" s="151" t="s">
        <v>175</v>
      </c>
      <c r="D13" s="146" t="s">
        <v>166</v>
      </c>
      <c r="E13" s="181">
        <v>18.829999999999998</v>
      </c>
      <c r="F13" s="190"/>
      <c r="G13" s="191">
        <f>ROUND(E13*F13,2)</f>
        <v>0</v>
      </c>
      <c r="H13" s="137">
        <v>21</v>
      </c>
      <c r="I13" s="136">
        <v>6.0899999999999999E-3</v>
      </c>
      <c r="J13" s="136">
        <f>ROUND(E13*I13,2)</f>
        <v>0.11</v>
      </c>
      <c r="K13" s="136">
        <v>0</v>
      </c>
      <c r="L13" s="136">
        <f>ROUND(E13*K13,2)</f>
        <v>0</v>
      </c>
      <c r="M13" s="137" t="s">
        <v>167</v>
      </c>
      <c r="N13" s="137" t="s">
        <v>167</v>
      </c>
      <c r="O13" s="137" t="s">
        <v>168</v>
      </c>
      <c r="P13" s="128"/>
      <c r="Q13" s="128"/>
      <c r="R13" s="128"/>
      <c r="S13" s="128"/>
      <c r="T13" s="128"/>
      <c r="U13" s="128"/>
      <c r="V13" s="128"/>
      <c r="W13" s="128" t="s">
        <v>169</v>
      </c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2" x14ac:dyDescent="0.2">
      <c r="A14" s="134"/>
      <c r="B14" s="135"/>
      <c r="C14" s="152" t="s">
        <v>537</v>
      </c>
      <c r="D14" s="138"/>
      <c r="E14" s="182"/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3" x14ac:dyDescent="0.2">
      <c r="A15" s="134"/>
      <c r="B15" s="135"/>
      <c r="C15" s="152" t="s">
        <v>538</v>
      </c>
      <c r="D15" s="138"/>
      <c r="E15" s="182">
        <v>18.829999999999998</v>
      </c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ht="22.5" outlineLevel="1" x14ac:dyDescent="0.2">
      <c r="A16" s="144">
        <v>3</v>
      </c>
      <c r="B16" s="145" t="s">
        <v>176</v>
      </c>
      <c r="C16" s="151" t="s">
        <v>177</v>
      </c>
      <c r="D16" s="146" t="s">
        <v>166</v>
      </c>
      <c r="E16" s="181">
        <v>16.82</v>
      </c>
      <c r="F16" s="190"/>
      <c r="G16" s="191">
        <f>ROUND(E16*F16,2)</f>
        <v>0</v>
      </c>
      <c r="H16" s="137">
        <v>21</v>
      </c>
      <c r="I16" s="136">
        <v>5.4299999999999999E-3</v>
      </c>
      <c r="J16" s="136">
        <f>ROUND(E16*I16,2)</f>
        <v>0.09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169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ht="22.5" outlineLevel="2" x14ac:dyDescent="0.2">
      <c r="A17" s="134"/>
      <c r="B17" s="135"/>
      <c r="C17" s="152" t="s">
        <v>539</v>
      </c>
      <c r="D17" s="138"/>
      <c r="E17" s="182"/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3" x14ac:dyDescent="0.2">
      <c r="A18" s="134"/>
      <c r="B18" s="135"/>
      <c r="C18" s="152" t="s">
        <v>540</v>
      </c>
      <c r="D18" s="138"/>
      <c r="E18" s="182">
        <v>16.82</v>
      </c>
      <c r="F18" s="192"/>
      <c r="G18" s="192"/>
      <c r="H18" s="137"/>
      <c r="I18" s="136"/>
      <c r="J18" s="136"/>
      <c r="K18" s="136"/>
      <c r="L18" s="136"/>
      <c r="M18" s="137"/>
      <c r="N18" s="137"/>
      <c r="O18" s="137"/>
      <c r="P18" s="128"/>
      <c r="Q18" s="128"/>
      <c r="R18" s="128"/>
      <c r="S18" s="128"/>
      <c r="T18" s="128"/>
      <c r="U18" s="128"/>
      <c r="V18" s="128"/>
      <c r="W18" s="128" t="s">
        <v>171</v>
      </c>
      <c r="X18" s="128">
        <v>0</v>
      </c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ht="22.5" outlineLevel="1" x14ac:dyDescent="0.2">
      <c r="A19" s="144">
        <v>4</v>
      </c>
      <c r="B19" s="145" t="s">
        <v>180</v>
      </c>
      <c r="C19" s="151" t="s">
        <v>181</v>
      </c>
      <c r="D19" s="146" t="s">
        <v>166</v>
      </c>
      <c r="E19" s="181">
        <v>78.11</v>
      </c>
      <c r="F19" s="190"/>
      <c r="G19" s="191">
        <f>ROUND(E19*F19,2)</f>
        <v>0</v>
      </c>
      <c r="H19" s="137">
        <v>21</v>
      </c>
      <c r="I19" s="136">
        <v>4.4139999999999999E-2</v>
      </c>
      <c r="J19" s="136">
        <f>ROUND(E19*I19,2)</f>
        <v>3.45</v>
      </c>
      <c r="K19" s="136">
        <v>0</v>
      </c>
      <c r="L19" s="136">
        <f>ROUND(E19*K19,2)</f>
        <v>0</v>
      </c>
      <c r="M19" s="137" t="s">
        <v>167</v>
      </c>
      <c r="N19" s="137" t="s">
        <v>167</v>
      </c>
      <c r="O19" s="137" t="s">
        <v>168</v>
      </c>
      <c r="P19" s="128"/>
      <c r="Q19" s="128"/>
      <c r="R19" s="128"/>
      <c r="S19" s="128"/>
      <c r="T19" s="128"/>
      <c r="U19" s="128"/>
      <c r="V19" s="128"/>
      <c r="W19" s="128" t="s">
        <v>169</v>
      </c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ht="22.5" outlineLevel="2" x14ac:dyDescent="0.2">
      <c r="A20" s="134"/>
      <c r="B20" s="135"/>
      <c r="C20" s="152" t="s">
        <v>541</v>
      </c>
      <c r="D20" s="138"/>
      <c r="E20" s="182"/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outlineLevel="3" x14ac:dyDescent="0.2">
      <c r="A21" s="134"/>
      <c r="B21" s="135"/>
      <c r="C21" s="152" t="s">
        <v>542</v>
      </c>
      <c r="D21" s="138"/>
      <c r="E21" s="182">
        <v>78.11</v>
      </c>
      <c r="F21" s="192"/>
      <c r="G21" s="192"/>
      <c r="H21" s="137"/>
      <c r="I21" s="136"/>
      <c r="J21" s="136"/>
      <c r="K21" s="136"/>
      <c r="L21" s="136"/>
      <c r="M21" s="137"/>
      <c r="N21" s="137"/>
      <c r="O21" s="137"/>
      <c r="P21" s="128"/>
      <c r="Q21" s="128"/>
      <c r="R21" s="128"/>
      <c r="S21" s="128"/>
      <c r="T21" s="128"/>
      <c r="U21" s="128"/>
      <c r="V21" s="128"/>
      <c r="W21" s="128" t="s">
        <v>171</v>
      </c>
      <c r="X21" s="128">
        <v>0</v>
      </c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x14ac:dyDescent="0.2">
      <c r="A22" s="141" t="s">
        <v>162</v>
      </c>
      <c r="B22" s="142" t="s">
        <v>95</v>
      </c>
      <c r="C22" s="150" t="s">
        <v>96</v>
      </c>
      <c r="D22" s="143"/>
      <c r="E22" s="180"/>
      <c r="F22" s="188"/>
      <c r="G22" s="189">
        <f>SUMIF(W23:W29,"&lt;&gt;NOR",G23:G29)</f>
        <v>0</v>
      </c>
      <c r="H22" s="140"/>
      <c r="I22" s="139"/>
      <c r="J22" s="139">
        <f>SUM(J23:J29)</f>
        <v>9.61</v>
      </c>
      <c r="K22" s="139"/>
      <c r="L22" s="139">
        <f>SUM(L23:L29)</f>
        <v>0</v>
      </c>
      <c r="M22" s="140"/>
      <c r="N22" s="140"/>
      <c r="O22" s="140"/>
      <c r="W22" t="s">
        <v>163</v>
      </c>
    </row>
    <row r="23" spans="1:50" ht="22.5" outlineLevel="1" x14ac:dyDescent="0.2">
      <c r="A23" s="144">
        <v>5</v>
      </c>
      <c r="B23" s="145" t="s">
        <v>184</v>
      </c>
      <c r="C23" s="151" t="s">
        <v>185</v>
      </c>
      <c r="D23" s="146" t="s">
        <v>186</v>
      </c>
      <c r="E23" s="181">
        <v>3.766</v>
      </c>
      <c r="F23" s="190"/>
      <c r="G23" s="191">
        <f>ROUND(E23*F23,2)</f>
        <v>0</v>
      </c>
      <c r="H23" s="137">
        <v>21</v>
      </c>
      <c r="I23" s="136">
        <v>2.5249999999999999</v>
      </c>
      <c r="J23" s="136">
        <f>ROUND(E23*I23,2)</f>
        <v>9.51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outlineLevel="2" x14ac:dyDescent="0.2">
      <c r="A24" s="134"/>
      <c r="B24" s="135"/>
      <c r="C24" s="152" t="s">
        <v>543</v>
      </c>
      <c r="D24" s="138"/>
      <c r="E24" s="182"/>
      <c r="F24" s="192"/>
      <c r="G24" s="192"/>
      <c r="H24" s="137"/>
      <c r="I24" s="136"/>
      <c r="J24" s="136"/>
      <c r="K24" s="136"/>
      <c r="L24" s="136"/>
      <c r="M24" s="137"/>
      <c r="N24" s="137"/>
      <c r="O24" s="137"/>
      <c r="P24" s="128"/>
      <c r="Q24" s="128"/>
      <c r="R24" s="128"/>
      <c r="S24" s="128"/>
      <c r="T24" s="128"/>
      <c r="U24" s="128"/>
      <c r="V24" s="128"/>
      <c r="W24" s="128" t="s">
        <v>171</v>
      </c>
      <c r="X24" s="128">
        <v>0</v>
      </c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3" x14ac:dyDescent="0.2">
      <c r="A25" s="134"/>
      <c r="B25" s="135"/>
      <c r="C25" s="152" t="s">
        <v>544</v>
      </c>
      <c r="D25" s="138"/>
      <c r="E25" s="182">
        <v>3.77</v>
      </c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ht="22.5" outlineLevel="1" x14ac:dyDescent="0.2">
      <c r="A26" s="147">
        <v>6</v>
      </c>
      <c r="B26" s="148" t="s">
        <v>187</v>
      </c>
      <c r="C26" s="153" t="s">
        <v>188</v>
      </c>
      <c r="D26" s="149" t="s">
        <v>186</v>
      </c>
      <c r="E26" s="183">
        <v>3.766</v>
      </c>
      <c r="F26" s="193"/>
      <c r="G26" s="194">
        <f>ROUND(E26*F26,2)</f>
        <v>0</v>
      </c>
      <c r="H26" s="137">
        <v>21</v>
      </c>
      <c r="I26" s="136">
        <v>0</v>
      </c>
      <c r="J26" s="136">
        <f>ROUND(E26*I26,2)</f>
        <v>0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22.5" outlineLevel="1" x14ac:dyDescent="0.2">
      <c r="A27" s="144">
        <v>7</v>
      </c>
      <c r="B27" s="145" t="s">
        <v>189</v>
      </c>
      <c r="C27" s="151" t="s">
        <v>190</v>
      </c>
      <c r="D27" s="146" t="s">
        <v>191</v>
      </c>
      <c r="E27" s="181">
        <v>9.3210000000000001E-2</v>
      </c>
      <c r="F27" s="190"/>
      <c r="G27" s="191">
        <f>ROUND(E27*F27,2)</f>
        <v>0</v>
      </c>
      <c r="H27" s="137">
        <v>21</v>
      </c>
      <c r="I27" s="136">
        <v>1.0662499999999999</v>
      </c>
      <c r="J27" s="136">
        <f>ROUND(E27*I27,2)</f>
        <v>0.1</v>
      </c>
      <c r="K27" s="136">
        <v>0</v>
      </c>
      <c r="L27" s="136">
        <f>ROUND(E27*K27,2)</f>
        <v>0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2" x14ac:dyDescent="0.2">
      <c r="A28" s="134"/>
      <c r="B28" s="135"/>
      <c r="C28" s="152" t="s">
        <v>545</v>
      </c>
      <c r="D28" s="138"/>
      <c r="E28" s="182"/>
      <c r="F28" s="192"/>
      <c r="G28" s="192"/>
      <c r="H28" s="137"/>
      <c r="I28" s="136"/>
      <c r="J28" s="136"/>
      <c r="K28" s="136"/>
      <c r="L28" s="136"/>
      <c r="M28" s="137"/>
      <c r="N28" s="137"/>
      <c r="O28" s="137"/>
      <c r="P28" s="128"/>
      <c r="Q28" s="128"/>
      <c r="R28" s="128"/>
      <c r="S28" s="128"/>
      <c r="T28" s="128"/>
      <c r="U28" s="128"/>
      <c r="V28" s="128"/>
      <c r="W28" s="128" t="s">
        <v>171</v>
      </c>
      <c r="X28" s="128">
        <v>0</v>
      </c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3" x14ac:dyDescent="0.2">
      <c r="A29" s="134"/>
      <c r="B29" s="135"/>
      <c r="C29" s="152" t="s">
        <v>546</v>
      </c>
      <c r="D29" s="138"/>
      <c r="E29" s="182">
        <v>0.09</v>
      </c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x14ac:dyDescent="0.2">
      <c r="A30" s="141" t="s">
        <v>162</v>
      </c>
      <c r="B30" s="142" t="s">
        <v>97</v>
      </c>
      <c r="C30" s="150" t="s">
        <v>98</v>
      </c>
      <c r="D30" s="143"/>
      <c r="E30" s="180"/>
      <c r="F30" s="188"/>
      <c r="G30" s="189">
        <f>SUMIF(W31:W33,"&lt;&gt;NOR",G31:G33)</f>
        <v>0</v>
      </c>
      <c r="H30" s="140"/>
      <c r="I30" s="139"/>
      <c r="J30" s="139">
        <f>SUM(J31:J33)</f>
        <v>0.42</v>
      </c>
      <c r="K30" s="139"/>
      <c r="L30" s="139">
        <f>SUM(L31:L33)</f>
        <v>0</v>
      </c>
      <c r="M30" s="140"/>
      <c r="N30" s="140"/>
      <c r="O30" s="140"/>
      <c r="W30" t="s">
        <v>163</v>
      </c>
    </row>
    <row r="31" spans="1:50" ht="22.5" outlineLevel="1" x14ac:dyDescent="0.2">
      <c r="A31" s="147">
        <v>8</v>
      </c>
      <c r="B31" s="148" t="s">
        <v>194</v>
      </c>
      <c r="C31" s="153" t="s">
        <v>195</v>
      </c>
      <c r="D31" s="149" t="s">
        <v>196</v>
      </c>
      <c r="E31" s="183">
        <v>6</v>
      </c>
      <c r="F31" s="193"/>
      <c r="G31" s="194">
        <f>ROUND(E31*F31,2)</f>
        <v>0</v>
      </c>
      <c r="H31" s="137">
        <v>21</v>
      </c>
      <c r="I31" s="136">
        <v>5.4109999999999998E-2</v>
      </c>
      <c r="J31" s="136">
        <f>ROUND(E31*I31,2)</f>
        <v>0.32</v>
      </c>
      <c r="K31" s="136">
        <v>0</v>
      </c>
      <c r="L31" s="136">
        <f>ROUND(E31*K31,2)</f>
        <v>0</v>
      </c>
      <c r="M31" s="137" t="s">
        <v>167</v>
      </c>
      <c r="N31" s="137" t="s">
        <v>167</v>
      </c>
      <c r="O31" s="137" t="s">
        <v>168</v>
      </c>
      <c r="P31" s="128"/>
      <c r="Q31" s="128"/>
      <c r="R31" s="128"/>
      <c r="S31" s="128"/>
      <c r="T31" s="128"/>
      <c r="U31" s="128"/>
      <c r="V31" s="128"/>
      <c r="W31" s="128" t="s">
        <v>169</v>
      </c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7">
        <v>9</v>
      </c>
      <c r="B32" s="148" t="s">
        <v>197</v>
      </c>
      <c r="C32" s="153" t="s">
        <v>198</v>
      </c>
      <c r="D32" s="149" t="s">
        <v>196</v>
      </c>
      <c r="E32" s="183">
        <v>2</v>
      </c>
      <c r="F32" s="193"/>
      <c r="G32" s="194">
        <f>ROUND(E32*F32,2)</f>
        <v>0</v>
      </c>
      <c r="H32" s="137">
        <v>21</v>
      </c>
      <c r="I32" s="136">
        <v>1.72E-2</v>
      </c>
      <c r="J32" s="136">
        <f>ROUND(E32*I32,2)</f>
        <v>0.03</v>
      </c>
      <c r="K32" s="136">
        <v>0</v>
      </c>
      <c r="L32" s="136">
        <f>ROUND(E32*K32,2)</f>
        <v>0</v>
      </c>
      <c r="M32" s="137" t="s">
        <v>167</v>
      </c>
      <c r="N32" s="137" t="s">
        <v>167</v>
      </c>
      <c r="O32" s="137" t="s">
        <v>200</v>
      </c>
      <c r="P32" s="128"/>
      <c r="Q32" s="128"/>
      <c r="R32" s="128"/>
      <c r="S32" s="128"/>
      <c r="T32" s="128"/>
      <c r="U32" s="128"/>
      <c r="V32" s="128"/>
      <c r="W32" s="128" t="s">
        <v>201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outlineLevel="1" x14ac:dyDescent="0.2">
      <c r="A33" s="147">
        <v>10</v>
      </c>
      <c r="B33" s="148" t="s">
        <v>382</v>
      </c>
      <c r="C33" s="153" t="s">
        <v>383</v>
      </c>
      <c r="D33" s="149" t="s">
        <v>196</v>
      </c>
      <c r="E33" s="183">
        <v>4</v>
      </c>
      <c r="F33" s="193"/>
      <c r="G33" s="194">
        <f>ROUND(E33*F33,2)</f>
        <v>0</v>
      </c>
      <c r="H33" s="137">
        <v>21</v>
      </c>
      <c r="I33" s="136">
        <v>1.7000000000000001E-2</v>
      </c>
      <c r="J33" s="136">
        <f>ROUND(E33*I33,2)</f>
        <v>7.0000000000000007E-2</v>
      </c>
      <c r="K33" s="136">
        <v>0</v>
      </c>
      <c r="L33" s="136">
        <f>ROUND(E33*K33,2)</f>
        <v>0</v>
      </c>
      <c r="M33" s="137" t="s">
        <v>167</v>
      </c>
      <c r="N33" s="137" t="s">
        <v>167</v>
      </c>
      <c r="O33" s="137" t="s">
        <v>200</v>
      </c>
      <c r="P33" s="128"/>
      <c r="Q33" s="128"/>
      <c r="R33" s="128"/>
      <c r="S33" s="128"/>
      <c r="T33" s="128"/>
      <c r="U33" s="128"/>
      <c r="V33" s="128"/>
      <c r="W33" s="128" t="s">
        <v>201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x14ac:dyDescent="0.2">
      <c r="A34" s="141" t="s">
        <v>162</v>
      </c>
      <c r="B34" s="142" t="s">
        <v>101</v>
      </c>
      <c r="C34" s="150" t="s">
        <v>102</v>
      </c>
      <c r="D34" s="143"/>
      <c r="E34" s="180"/>
      <c r="F34" s="188"/>
      <c r="G34" s="189">
        <f>SUMIF(W35:W35,"&lt;&gt;NOR",G35:G35)</f>
        <v>0</v>
      </c>
      <c r="H34" s="140"/>
      <c r="I34" s="139"/>
      <c r="J34" s="139">
        <f>SUM(J35:J35)</f>
        <v>0.02</v>
      </c>
      <c r="K34" s="139"/>
      <c r="L34" s="139">
        <f>SUM(L35:L35)</f>
        <v>0</v>
      </c>
      <c r="M34" s="140"/>
      <c r="N34" s="140"/>
      <c r="O34" s="140"/>
      <c r="W34" t="s">
        <v>163</v>
      </c>
    </row>
    <row r="35" spans="1:50" ht="22.5" outlineLevel="1" x14ac:dyDescent="0.2">
      <c r="A35" s="147">
        <v>11</v>
      </c>
      <c r="B35" s="148" t="s">
        <v>202</v>
      </c>
      <c r="C35" s="153" t="s">
        <v>203</v>
      </c>
      <c r="D35" s="149" t="s">
        <v>166</v>
      </c>
      <c r="E35" s="183">
        <v>18.829999999999998</v>
      </c>
      <c r="F35" s="193"/>
      <c r="G35" s="194">
        <f>ROUND(E35*F35,2)</f>
        <v>0</v>
      </c>
      <c r="H35" s="137">
        <v>21</v>
      </c>
      <c r="I35" s="136">
        <v>1.2099999999999999E-3</v>
      </c>
      <c r="J35" s="136">
        <f>ROUND(E35*I35,2)</f>
        <v>0.02</v>
      </c>
      <c r="K35" s="136">
        <v>0</v>
      </c>
      <c r="L35" s="136">
        <f>ROUND(E35*K35,2)</f>
        <v>0</v>
      </c>
      <c r="M35" s="137" t="s">
        <v>167</v>
      </c>
      <c r="N35" s="137" t="s">
        <v>167</v>
      </c>
      <c r="O35" s="137" t="s">
        <v>168</v>
      </c>
      <c r="P35" s="128"/>
      <c r="Q35" s="128"/>
      <c r="R35" s="128"/>
      <c r="S35" s="128"/>
      <c r="T35" s="128"/>
      <c r="U35" s="128"/>
      <c r="V35" s="128"/>
      <c r="W35" s="128" t="s">
        <v>169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ht="25.5" x14ac:dyDescent="0.2">
      <c r="A36" s="141" t="s">
        <v>162</v>
      </c>
      <c r="B36" s="142" t="s">
        <v>103</v>
      </c>
      <c r="C36" s="150" t="s">
        <v>104</v>
      </c>
      <c r="D36" s="143"/>
      <c r="E36" s="180"/>
      <c r="F36" s="188"/>
      <c r="G36" s="189">
        <f>SUMIF(W37:W37,"&lt;&gt;NOR",G37:G37)</f>
        <v>0</v>
      </c>
      <c r="H36" s="140"/>
      <c r="I36" s="139"/>
      <c r="J36" s="139">
        <f>SUM(J37:J37)</f>
        <v>0</v>
      </c>
      <c r="K36" s="139"/>
      <c r="L36" s="139">
        <f>SUM(L37:L37)</f>
        <v>0</v>
      </c>
      <c r="M36" s="140"/>
      <c r="N36" s="140"/>
      <c r="O36" s="140"/>
      <c r="W36" t="s">
        <v>163</v>
      </c>
    </row>
    <row r="37" spans="1:50" ht="45" outlineLevel="1" x14ac:dyDescent="0.2">
      <c r="A37" s="147">
        <v>12</v>
      </c>
      <c r="B37" s="148" t="s">
        <v>204</v>
      </c>
      <c r="C37" s="153" t="s">
        <v>205</v>
      </c>
      <c r="D37" s="149" t="s">
        <v>166</v>
      </c>
      <c r="E37" s="183">
        <v>18.829999999999998</v>
      </c>
      <c r="F37" s="193"/>
      <c r="G37" s="194">
        <f>ROUND(E37*F37,2)</f>
        <v>0</v>
      </c>
      <c r="H37" s="137">
        <v>21</v>
      </c>
      <c r="I37" s="136">
        <v>4.0000000000000003E-5</v>
      </c>
      <c r="J37" s="136">
        <f>ROUND(E37*I37,2)</f>
        <v>0</v>
      </c>
      <c r="K37" s="136">
        <v>0</v>
      </c>
      <c r="L37" s="136">
        <f>ROUND(E37*K37,2)</f>
        <v>0</v>
      </c>
      <c r="M37" s="137" t="s">
        <v>167</v>
      </c>
      <c r="N37" s="137" t="s">
        <v>167</v>
      </c>
      <c r="O37" s="137" t="s">
        <v>168</v>
      </c>
      <c r="P37" s="128"/>
      <c r="Q37" s="128"/>
      <c r="R37" s="128"/>
      <c r="S37" s="128"/>
      <c r="T37" s="128"/>
      <c r="U37" s="128"/>
      <c r="V37" s="128"/>
      <c r="W37" s="128" t="s">
        <v>169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x14ac:dyDescent="0.2">
      <c r="A38" s="141" t="s">
        <v>162</v>
      </c>
      <c r="B38" s="142" t="s">
        <v>105</v>
      </c>
      <c r="C38" s="150" t="s">
        <v>106</v>
      </c>
      <c r="D38" s="143"/>
      <c r="E38" s="180"/>
      <c r="F38" s="188"/>
      <c r="G38" s="189">
        <f>SUMIF(W39:W59,"&lt;&gt;NOR",G39:G59)</f>
        <v>0</v>
      </c>
      <c r="H38" s="140"/>
      <c r="I38" s="139"/>
      <c r="J38" s="139">
        <f>SUM(J39:J59)</f>
        <v>0.01</v>
      </c>
      <c r="K38" s="139"/>
      <c r="L38" s="139">
        <f>SUM(L39:L59)</f>
        <v>14.77</v>
      </c>
      <c r="M38" s="140"/>
      <c r="N38" s="140"/>
      <c r="O38" s="140"/>
      <c r="W38" t="s">
        <v>163</v>
      </c>
    </row>
    <row r="39" spans="1:50" ht="33.75" outlineLevel="1" x14ac:dyDescent="0.2">
      <c r="A39" s="144">
        <v>13</v>
      </c>
      <c r="B39" s="145" t="s">
        <v>210</v>
      </c>
      <c r="C39" s="151" t="s">
        <v>211</v>
      </c>
      <c r="D39" s="146" t="s">
        <v>186</v>
      </c>
      <c r="E39" s="181">
        <v>3.766</v>
      </c>
      <c r="F39" s="190"/>
      <c r="G39" s="191">
        <f>ROUND(E39*F39,2)</f>
        <v>0</v>
      </c>
      <c r="H39" s="137">
        <v>21</v>
      </c>
      <c r="I39" s="136">
        <v>0</v>
      </c>
      <c r="J39" s="136">
        <f>ROUND(E39*I39,2)</f>
        <v>0</v>
      </c>
      <c r="K39" s="136">
        <v>2.2000000000000002</v>
      </c>
      <c r="L39" s="136">
        <f>ROUND(E39*K39,2)</f>
        <v>8.2899999999999991</v>
      </c>
      <c r="M39" s="137" t="s">
        <v>167</v>
      </c>
      <c r="N39" s="137" t="s">
        <v>167</v>
      </c>
      <c r="O39" s="137" t="s">
        <v>168</v>
      </c>
      <c r="P39" s="128"/>
      <c r="Q39" s="128"/>
      <c r="R39" s="128"/>
      <c r="S39" s="128"/>
      <c r="T39" s="128"/>
      <c r="U39" s="128"/>
      <c r="V39" s="128"/>
      <c r="W39" s="128" t="s">
        <v>169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2" x14ac:dyDescent="0.2">
      <c r="A40" s="134"/>
      <c r="B40" s="135"/>
      <c r="C40" s="152" t="s">
        <v>543</v>
      </c>
      <c r="D40" s="138"/>
      <c r="E40" s="182"/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3" x14ac:dyDescent="0.2">
      <c r="A41" s="134"/>
      <c r="B41" s="135"/>
      <c r="C41" s="152" t="s">
        <v>544</v>
      </c>
      <c r="D41" s="138"/>
      <c r="E41" s="182">
        <v>3.77</v>
      </c>
      <c r="F41" s="192"/>
      <c r="G41" s="192"/>
      <c r="H41" s="137"/>
      <c r="I41" s="136"/>
      <c r="J41" s="136"/>
      <c r="K41" s="136"/>
      <c r="L41" s="136"/>
      <c r="M41" s="137"/>
      <c r="N41" s="137"/>
      <c r="O41" s="137"/>
      <c r="P41" s="128"/>
      <c r="Q41" s="128"/>
      <c r="R41" s="128"/>
      <c r="S41" s="128"/>
      <c r="T41" s="128"/>
      <c r="U41" s="128"/>
      <c r="V41" s="128"/>
      <c r="W41" s="128" t="s">
        <v>171</v>
      </c>
      <c r="X41" s="128">
        <v>0</v>
      </c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ht="22.5" outlineLevel="1" x14ac:dyDescent="0.2">
      <c r="A42" s="144">
        <v>14</v>
      </c>
      <c r="B42" s="145" t="s">
        <v>214</v>
      </c>
      <c r="C42" s="151" t="s">
        <v>215</v>
      </c>
      <c r="D42" s="146" t="s">
        <v>166</v>
      </c>
      <c r="E42" s="181">
        <v>18.829999999999998</v>
      </c>
      <c r="F42" s="190"/>
      <c r="G42" s="191">
        <f>ROUND(E42*F42,2)</f>
        <v>0</v>
      </c>
      <c r="H42" s="137">
        <v>21</v>
      </c>
      <c r="I42" s="136">
        <v>0</v>
      </c>
      <c r="J42" s="136">
        <f>ROUND(E42*I42,2)</f>
        <v>0</v>
      </c>
      <c r="K42" s="136">
        <v>0.02</v>
      </c>
      <c r="L42" s="136">
        <f>ROUND(E42*K42,2)</f>
        <v>0.38</v>
      </c>
      <c r="M42" s="137" t="s">
        <v>167</v>
      </c>
      <c r="N42" s="137" t="s">
        <v>167</v>
      </c>
      <c r="O42" s="137" t="s">
        <v>168</v>
      </c>
      <c r="P42" s="128"/>
      <c r="Q42" s="128"/>
      <c r="R42" s="128"/>
      <c r="S42" s="128"/>
      <c r="T42" s="128"/>
      <c r="U42" s="128"/>
      <c r="V42" s="128"/>
      <c r="W42" s="128" t="s">
        <v>169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2" x14ac:dyDescent="0.2">
      <c r="A43" s="134"/>
      <c r="B43" s="135"/>
      <c r="C43" s="152" t="s">
        <v>547</v>
      </c>
      <c r="D43" s="138"/>
      <c r="E43" s="182"/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3" x14ac:dyDescent="0.2">
      <c r="A44" s="134"/>
      <c r="B44" s="135"/>
      <c r="C44" s="152" t="s">
        <v>538</v>
      </c>
      <c r="D44" s="138"/>
      <c r="E44" s="182">
        <v>18.829999999999998</v>
      </c>
      <c r="F44" s="192"/>
      <c r="G44" s="192"/>
      <c r="H44" s="137"/>
      <c r="I44" s="136"/>
      <c r="J44" s="136"/>
      <c r="K44" s="136"/>
      <c r="L44" s="136"/>
      <c r="M44" s="137"/>
      <c r="N44" s="137"/>
      <c r="O44" s="137"/>
      <c r="P44" s="128"/>
      <c r="Q44" s="128"/>
      <c r="R44" s="128"/>
      <c r="S44" s="128"/>
      <c r="T44" s="128"/>
      <c r="U44" s="128"/>
      <c r="V44" s="128"/>
      <c r="W44" s="128" t="s">
        <v>171</v>
      </c>
      <c r="X44" s="128">
        <v>0</v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ht="22.5" outlineLevel="1" x14ac:dyDescent="0.2">
      <c r="A45" s="147">
        <v>15</v>
      </c>
      <c r="B45" s="148" t="s">
        <v>218</v>
      </c>
      <c r="C45" s="153" t="s">
        <v>219</v>
      </c>
      <c r="D45" s="149" t="s">
        <v>196</v>
      </c>
      <c r="E45" s="183">
        <v>6</v>
      </c>
      <c r="F45" s="193"/>
      <c r="G45" s="194">
        <f>ROUND(E45*F45,2)</f>
        <v>0</v>
      </c>
      <c r="H45" s="137">
        <v>21</v>
      </c>
      <c r="I45" s="136">
        <v>0</v>
      </c>
      <c r="J45" s="136">
        <f>ROUND(E45*I45,2)</f>
        <v>0</v>
      </c>
      <c r="K45" s="136">
        <v>0</v>
      </c>
      <c r="L45" s="136">
        <f>ROUND(E45*K45,2)</f>
        <v>0</v>
      </c>
      <c r="M45" s="137" t="s">
        <v>167</v>
      </c>
      <c r="N45" s="137" t="s">
        <v>167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169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ht="45" outlineLevel="1" x14ac:dyDescent="0.2">
      <c r="A46" s="144">
        <v>16</v>
      </c>
      <c r="B46" s="145" t="s">
        <v>220</v>
      </c>
      <c r="C46" s="151" t="s">
        <v>221</v>
      </c>
      <c r="D46" s="146" t="s">
        <v>166</v>
      </c>
      <c r="E46" s="181">
        <v>8</v>
      </c>
      <c r="F46" s="190"/>
      <c r="G46" s="191">
        <f>ROUND(E46*F46,2)</f>
        <v>0</v>
      </c>
      <c r="H46" s="137">
        <v>21</v>
      </c>
      <c r="I46" s="136">
        <v>1.17E-3</v>
      </c>
      <c r="J46" s="136">
        <f>ROUND(E46*I46,2)</f>
        <v>0.01</v>
      </c>
      <c r="K46" s="136">
        <v>7.5999999999999998E-2</v>
      </c>
      <c r="L46" s="136">
        <f>ROUND(E46*K46,2)</f>
        <v>0.61</v>
      </c>
      <c r="M46" s="137" t="s">
        <v>167</v>
      </c>
      <c r="N46" s="137" t="s">
        <v>167</v>
      </c>
      <c r="O46" s="137" t="s">
        <v>168</v>
      </c>
      <c r="P46" s="128"/>
      <c r="Q46" s="128"/>
      <c r="R46" s="128"/>
      <c r="S46" s="128"/>
      <c r="T46" s="128"/>
      <c r="U46" s="128"/>
      <c r="V46" s="128"/>
      <c r="W46" s="128" t="s">
        <v>169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2" x14ac:dyDescent="0.2">
      <c r="A47" s="134"/>
      <c r="B47" s="135"/>
      <c r="C47" s="152" t="s">
        <v>548</v>
      </c>
      <c r="D47" s="138"/>
      <c r="E47" s="182">
        <v>8</v>
      </c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ht="22.5" outlineLevel="1" x14ac:dyDescent="0.2">
      <c r="A48" s="144">
        <v>17</v>
      </c>
      <c r="B48" s="145" t="s">
        <v>223</v>
      </c>
      <c r="C48" s="151" t="s">
        <v>224</v>
      </c>
      <c r="D48" s="146" t="s">
        <v>166</v>
      </c>
      <c r="E48" s="181">
        <v>78.11</v>
      </c>
      <c r="F48" s="190"/>
      <c r="G48" s="191">
        <f>ROUND(E48*F48,2)</f>
        <v>0</v>
      </c>
      <c r="H48" s="137">
        <v>21</v>
      </c>
      <c r="I48" s="136">
        <v>0</v>
      </c>
      <c r="J48" s="136">
        <f>ROUND(E48*I48,2)</f>
        <v>0</v>
      </c>
      <c r="K48" s="136">
        <v>6.8000000000000005E-2</v>
      </c>
      <c r="L48" s="136">
        <f>ROUND(E48*K48,2)</f>
        <v>5.31</v>
      </c>
      <c r="M48" s="137" t="s">
        <v>167</v>
      </c>
      <c r="N48" s="137" t="s">
        <v>167</v>
      </c>
      <c r="O48" s="137" t="s">
        <v>168</v>
      </c>
      <c r="P48" s="128"/>
      <c r="Q48" s="128"/>
      <c r="R48" s="128"/>
      <c r="S48" s="128"/>
      <c r="T48" s="128"/>
      <c r="U48" s="128"/>
      <c r="V48" s="128"/>
      <c r="W48" s="128" t="s">
        <v>169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2" x14ac:dyDescent="0.2">
      <c r="A49" s="134"/>
      <c r="B49" s="135"/>
      <c r="C49" s="152" t="s">
        <v>549</v>
      </c>
      <c r="D49" s="138"/>
      <c r="E49" s="182"/>
      <c r="F49" s="192"/>
      <c r="G49" s="192"/>
      <c r="H49" s="137"/>
      <c r="I49" s="136"/>
      <c r="J49" s="136"/>
      <c r="K49" s="136"/>
      <c r="L49" s="136"/>
      <c r="M49" s="137"/>
      <c r="N49" s="137"/>
      <c r="O49" s="137"/>
      <c r="P49" s="128"/>
      <c r="Q49" s="128"/>
      <c r="R49" s="128"/>
      <c r="S49" s="128"/>
      <c r="T49" s="128"/>
      <c r="U49" s="128"/>
      <c r="V49" s="128"/>
      <c r="W49" s="128" t="s">
        <v>171</v>
      </c>
      <c r="X49" s="128">
        <v>0</v>
      </c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outlineLevel="3" x14ac:dyDescent="0.2">
      <c r="A50" s="134"/>
      <c r="B50" s="135"/>
      <c r="C50" s="152" t="s">
        <v>542</v>
      </c>
      <c r="D50" s="138"/>
      <c r="E50" s="182">
        <v>78.11</v>
      </c>
      <c r="F50" s="192"/>
      <c r="G50" s="192"/>
      <c r="H50" s="137"/>
      <c r="I50" s="136"/>
      <c r="J50" s="136"/>
      <c r="K50" s="136"/>
      <c r="L50" s="136"/>
      <c r="M50" s="137"/>
      <c r="N50" s="137"/>
      <c r="O50" s="137"/>
      <c r="P50" s="128"/>
      <c r="Q50" s="128"/>
      <c r="R50" s="128"/>
      <c r="S50" s="128"/>
      <c r="T50" s="128"/>
      <c r="U50" s="128"/>
      <c r="V50" s="128"/>
      <c r="W50" s="128" t="s">
        <v>171</v>
      </c>
      <c r="X50" s="128">
        <v>0</v>
      </c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ht="22.5" outlineLevel="1" x14ac:dyDescent="0.2">
      <c r="A51" s="147">
        <v>18</v>
      </c>
      <c r="B51" s="148" t="s">
        <v>229</v>
      </c>
      <c r="C51" s="153" t="s">
        <v>230</v>
      </c>
      <c r="D51" s="149" t="s">
        <v>231</v>
      </c>
      <c r="E51" s="183">
        <v>1</v>
      </c>
      <c r="F51" s="193"/>
      <c r="G51" s="194">
        <f>ROUND(E51*F51,2)</f>
        <v>0</v>
      </c>
      <c r="H51" s="137">
        <v>21</v>
      </c>
      <c r="I51" s="136">
        <v>0</v>
      </c>
      <c r="J51" s="136">
        <f>ROUND(E51*I51,2)</f>
        <v>0</v>
      </c>
      <c r="K51" s="136">
        <v>2.9E-4</v>
      </c>
      <c r="L51" s="136">
        <f>ROUND(E51*K51,2)</f>
        <v>0</v>
      </c>
      <c r="M51" s="137" t="s">
        <v>167</v>
      </c>
      <c r="N51" s="137" t="s">
        <v>199</v>
      </c>
      <c r="O51" s="137" t="s">
        <v>168</v>
      </c>
      <c r="P51" s="128"/>
      <c r="Q51" s="128"/>
      <c r="R51" s="128"/>
      <c r="S51" s="128"/>
      <c r="T51" s="128"/>
      <c r="U51" s="128"/>
      <c r="V51" s="128"/>
      <c r="W51" s="128" t="s">
        <v>169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ht="22.5" outlineLevel="1" x14ac:dyDescent="0.2">
      <c r="A52" s="147">
        <v>19</v>
      </c>
      <c r="B52" s="148" t="s">
        <v>232</v>
      </c>
      <c r="C52" s="153" t="s">
        <v>233</v>
      </c>
      <c r="D52" s="149" t="s">
        <v>234</v>
      </c>
      <c r="E52" s="183">
        <v>2</v>
      </c>
      <c r="F52" s="193"/>
      <c r="G52" s="194">
        <f>ROUND(E52*F52,2)</f>
        <v>0</v>
      </c>
      <c r="H52" s="137">
        <v>21</v>
      </c>
      <c r="I52" s="136">
        <v>0</v>
      </c>
      <c r="J52" s="136">
        <f>ROUND(E52*I52,2)</f>
        <v>0</v>
      </c>
      <c r="K52" s="136">
        <v>1.9460000000000002E-2</v>
      </c>
      <c r="L52" s="136">
        <f>ROUND(E52*K52,2)</f>
        <v>0.04</v>
      </c>
      <c r="M52" s="137" t="s">
        <v>167</v>
      </c>
      <c r="N52" s="137" t="s">
        <v>167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169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outlineLevel="1" x14ac:dyDescent="0.2">
      <c r="A53" s="147">
        <v>20</v>
      </c>
      <c r="B53" s="148" t="s">
        <v>235</v>
      </c>
      <c r="C53" s="153" t="s">
        <v>236</v>
      </c>
      <c r="D53" s="149" t="s">
        <v>234</v>
      </c>
      <c r="E53" s="183">
        <v>2</v>
      </c>
      <c r="F53" s="193"/>
      <c r="G53" s="194">
        <f>ROUND(E53*F53,2)</f>
        <v>0</v>
      </c>
      <c r="H53" s="137">
        <v>21</v>
      </c>
      <c r="I53" s="136">
        <v>0</v>
      </c>
      <c r="J53" s="136">
        <f>ROUND(E53*I53,2)</f>
        <v>0</v>
      </c>
      <c r="K53" s="136">
        <v>8.5999999999999998E-4</v>
      </c>
      <c r="L53" s="136">
        <f>ROUND(E53*K53,2)</f>
        <v>0</v>
      </c>
      <c r="M53" s="137" t="s">
        <v>167</v>
      </c>
      <c r="N53" s="137" t="s">
        <v>167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169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1" x14ac:dyDescent="0.2">
      <c r="A54" s="147">
        <v>21</v>
      </c>
      <c r="B54" s="148" t="s">
        <v>388</v>
      </c>
      <c r="C54" s="153" t="s">
        <v>389</v>
      </c>
      <c r="D54" s="149" t="s">
        <v>234</v>
      </c>
      <c r="E54" s="183">
        <v>4</v>
      </c>
      <c r="F54" s="193"/>
      <c r="G54" s="194">
        <f>ROUND(E54*F54,2)</f>
        <v>0</v>
      </c>
      <c r="H54" s="137">
        <v>21</v>
      </c>
      <c r="I54" s="136">
        <v>0</v>
      </c>
      <c r="J54" s="136">
        <f>ROUND(E54*I54,2)</f>
        <v>0</v>
      </c>
      <c r="K54" s="136">
        <v>3.4200000000000001E-2</v>
      </c>
      <c r="L54" s="136">
        <f>ROUND(E54*K54,2)</f>
        <v>0.14000000000000001</v>
      </c>
      <c r="M54" s="137" t="s">
        <v>167</v>
      </c>
      <c r="N54" s="137" t="s">
        <v>167</v>
      </c>
      <c r="O54" s="137" t="s">
        <v>168</v>
      </c>
      <c r="P54" s="128"/>
      <c r="Q54" s="128"/>
      <c r="R54" s="128"/>
      <c r="S54" s="128"/>
      <c r="T54" s="128"/>
      <c r="U54" s="128"/>
      <c r="V54" s="128"/>
      <c r="W54" s="128" t="s">
        <v>169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ht="22.5" outlineLevel="1" x14ac:dyDescent="0.2">
      <c r="A55" s="144">
        <v>22</v>
      </c>
      <c r="B55" s="145" t="s">
        <v>239</v>
      </c>
      <c r="C55" s="151" t="s">
        <v>240</v>
      </c>
      <c r="D55" s="146" t="s">
        <v>166</v>
      </c>
      <c r="E55" s="181">
        <v>35.65</v>
      </c>
      <c r="F55" s="190"/>
      <c r="G55" s="191">
        <f>ROUND(E55*F55,2)</f>
        <v>0</v>
      </c>
      <c r="H55" s="137">
        <v>21</v>
      </c>
      <c r="I55" s="136">
        <v>0</v>
      </c>
      <c r="J55" s="136">
        <f>ROUND(E55*I55,2)</f>
        <v>0</v>
      </c>
      <c r="K55" s="136">
        <v>0</v>
      </c>
      <c r="L55" s="136">
        <f>ROUND(E55*K55,2)</f>
        <v>0</v>
      </c>
      <c r="M55" s="137" t="s">
        <v>167</v>
      </c>
      <c r="N55" s="137" t="s">
        <v>167</v>
      </c>
      <c r="O55" s="137" t="s">
        <v>168</v>
      </c>
      <c r="P55" s="128"/>
      <c r="Q55" s="128"/>
      <c r="R55" s="128"/>
      <c r="S55" s="128"/>
      <c r="T55" s="128"/>
      <c r="U55" s="128"/>
      <c r="V55" s="128"/>
      <c r="W55" s="128" t="s">
        <v>169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outlineLevel="2" x14ac:dyDescent="0.2">
      <c r="A56" s="134"/>
      <c r="B56" s="135"/>
      <c r="C56" s="152" t="s">
        <v>547</v>
      </c>
      <c r="D56" s="138"/>
      <c r="E56" s="182"/>
      <c r="F56" s="192"/>
      <c r="G56" s="192"/>
      <c r="H56" s="137"/>
      <c r="I56" s="136"/>
      <c r="J56" s="136"/>
      <c r="K56" s="136"/>
      <c r="L56" s="136"/>
      <c r="M56" s="137"/>
      <c r="N56" s="137"/>
      <c r="O56" s="137"/>
      <c r="P56" s="128"/>
      <c r="Q56" s="128"/>
      <c r="R56" s="128"/>
      <c r="S56" s="128"/>
      <c r="T56" s="128"/>
      <c r="U56" s="128"/>
      <c r="V56" s="128"/>
      <c r="W56" s="128" t="s">
        <v>171</v>
      </c>
      <c r="X56" s="128">
        <v>0</v>
      </c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3" x14ac:dyDescent="0.2">
      <c r="A57" s="134"/>
      <c r="B57" s="135"/>
      <c r="C57" s="152" t="s">
        <v>550</v>
      </c>
      <c r="D57" s="138"/>
      <c r="E57" s="182"/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3" x14ac:dyDescent="0.2">
      <c r="A58" s="134"/>
      <c r="B58" s="135"/>
      <c r="C58" s="152" t="s">
        <v>551</v>
      </c>
      <c r="D58" s="138"/>
      <c r="E58" s="182">
        <v>35.65</v>
      </c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1" x14ac:dyDescent="0.2">
      <c r="A59" s="147">
        <v>23</v>
      </c>
      <c r="B59" s="148" t="s">
        <v>243</v>
      </c>
      <c r="C59" s="153" t="s">
        <v>244</v>
      </c>
      <c r="D59" s="149" t="s">
        <v>196</v>
      </c>
      <c r="E59" s="183">
        <v>6</v>
      </c>
      <c r="F59" s="193"/>
      <c r="G59" s="194">
        <f>ROUND(E59*F59,2)</f>
        <v>0</v>
      </c>
      <c r="H59" s="137">
        <v>21</v>
      </c>
      <c r="I59" s="136">
        <v>0</v>
      </c>
      <c r="J59" s="136">
        <f>ROUND(E59*I59,2)</f>
        <v>0</v>
      </c>
      <c r="K59" s="136">
        <v>0</v>
      </c>
      <c r="L59" s="136">
        <f>ROUND(E59*K59,2)</f>
        <v>0</v>
      </c>
      <c r="M59" s="137" t="s">
        <v>167</v>
      </c>
      <c r="N59" s="137" t="s">
        <v>167</v>
      </c>
      <c r="O59" s="137" t="s">
        <v>168</v>
      </c>
      <c r="P59" s="128"/>
      <c r="Q59" s="128"/>
      <c r="R59" s="128"/>
      <c r="S59" s="128"/>
      <c r="T59" s="128"/>
      <c r="U59" s="128"/>
      <c r="V59" s="128"/>
      <c r="W59" s="128" t="s">
        <v>245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x14ac:dyDescent="0.2">
      <c r="A60" s="141" t="s">
        <v>162</v>
      </c>
      <c r="B60" s="142" t="s">
        <v>107</v>
      </c>
      <c r="C60" s="150" t="s">
        <v>108</v>
      </c>
      <c r="D60" s="143"/>
      <c r="E60" s="180"/>
      <c r="F60" s="188"/>
      <c r="G60" s="189">
        <f>SUMIF(W61:W61,"&lt;&gt;NOR",G61:G61)</f>
        <v>0</v>
      </c>
      <c r="H60" s="140"/>
      <c r="I60" s="139"/>
      <c r="J60" s="139">
        <f>SUM(J61:J61)</f>
        <v>0</v>
      </c>
      <c r="K60" s="139"/>
      <c r="L60" s="139">
        <f>SUM(L61:L61)</f>
        <v>0</v>
      </c>
      <c r="M60" s="140"/>
      <c r="N60" s="140"/>
      <c r="O60" s="140"/>
      <c r="W60" t="s">
        <v>163</v>
      </c>
    </row>
    <row r="61" spans="1:50" ht="33.75" outlineLevel="1" x14ac:dyDescent="0.2">
      <c r="A61" s="147">
        <v>24</v>
      </c>
      <c r="B61" s="148" t="s">
        <v>246</v>
      </c>
      <c r="C61" s="153" t="s">
        <v>247</v>
      </c>
      <c r="D61" s="149" t="s">
        <v>191</v>
      </c>
      <c r="E61" s="183">
        <v>13.988390000000001</v>
      </c>
      <c r="F61" s="193"/>
      <c r="G61" s="194">
        <f>ROUND(E61*F61,2)</f>
        <v>0</v>
      </c>
      <c r="H61" s="137">
        <v>21</v>
      </c>
      <c r="I61" s="136">
        <v>0</v>
      </c>
      <c r="J61" s="136">
        <f>ROUND(E61*I61,2)</f>
        <v>0</v>
      </c>
      <c r="K61" s="136">
        <v>0</v>
      </c>
      <c r="L61" s="136">
        <f>ROUND(E61*K61,2)</f>
        <v>0</v>
      </c>
      <c r="M61" s="137" t="s">
        <v>167</v>
      </c>
      <c r="N61" s="137" t="s">
        <v>167</v>
      </c>
      <c r="O61" s="137" t="s">
        <v>248</v>
      </c>
      <c r="P61" s="128"/>
      <c r="Q61" s="128"/>
      <c r="R61" s="128"/>
      <c r="S61" s="128"/>
      <c r="T61" s="128"/>
      <c r="U61" s="128"/>
      <c r="V61" s="128"/>
      <c r="W61" s="128" t="s">
        <v>249</v>
      </c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x14ac:dyDescent="0.2">
      <c r="A62" s="141" t="s">
        <v>162</v>
      </c>
      <c r="B62" s="142" t="s">
        <v>111</v>
      </c>
      <c r="C62" s="150" t="s">
        <v>112</v>
      </c>
      <c r="D62" s="143"/>
      <c r="E62" s="180"/>
      <c r="F62" s="188"/>
      <c r="G62" s="189">
        <f>SUMIF(W63:W63,"&lt;&gt;NOR",G63:G63)</f>
        <v>0</v>
      </c>
      <c r="H62" s="140"/>
      <c r="I62" s="139"/>
      <c r="J62" s="139">
        <f>SUM(J63:J63)</f>
        <v>0</v>
      </c>
      <c r="K62" s="139"/>
      <c r="L62" s="139">
        <f>SUM(L63:L63)</f>
        <v>0</v>
      </c>
      <c r="M62" s="140"/>
      <c r="N62" s="140"/>
      <c r="O62" s="140"/>
      <c r="W62" t="s">
        <v>163</v>
      </c>
    </row>
    <row r="63" spans="1:50" outlineLevel="1" x14ac:dyDescent="0.2">
      <c r="A63" s="147">
        <v>25</v>
      </c>
      <c r="B63" s="148" t="s">
        <v>257</v>
      </c>
      <c r="C63" s="153" t="s">
        <v>258</v>
      </c>
      <c r="D63" s="149" t="s">
        <v>231</v>
      </c>
      <c r="E63" s="183">
        <v>1</v>
      </c>
      <c r="F63" s="193"/>
      <c r="G63" s="194">
        <f>ROUND(E63*F63,2)</f>
        <v>0</v>
      </c>
      <c r="H63" s="137">
        <v>21</v>
      </c>
      <c r="I63" s="136">
        <v>0</v>
      </c>
      <c r="J63" s="136">
        <f>ROUND(E63*I63,2)</f>
        <v>0</v>
      </c>
      <c r="K63" s="136">
        <v>0</v>
      </c>
      <c r="L63" s="136">
        <f>ROUND(E63*K63,2)</f>
        <v>0</v>
      </c>
      <c r="M63" s="137" t="s">
        <v>259</v>
      </c>
      <c r="N63" s="137" t="s">
        <v>199</v>
      </c>
      <c r="O63" s="137" t="s">
        <v>168</v>
      </c>
      <c r="P63" s="128"/>
      <c r="Q63" s="128"/>
      <c r="R63" s="128"/>
      <c r="S63" s="128"/>
      <c r="T63" s="128"/>
      <c r="U63" s="128"/>
      <c r="V63" s="128"/>
      <c r="W63" s="128" t="s">
        <v>252</v>
      </c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1:50" x14ac:dyDescent="0.2">
      <c r="A64" s="141" t="s">
        <v>162</v>
      </c>
      <c r="B64" s="142" t="s">
        <v>113</v>
      </c>
      <c r="C64" s="150" t="s">
        <v>114</v>
      </c>
      <c r="D64" s="143"/>
      <c r="E64" s="180"/>
      <c r="F64" s="188"/>
      <c r="G64" s="189">
        <f>SUMIF(W65:W65,"&lt;&gt;NOR",G65:G65)</f>
        <v>0</v>
      </c>
      <c r="H64" s="140"/>
      <c r="I64" s="139"/>
      <c r="J64" s="139">
        <f>SUM(J65:J65)</f>
        <v>0</v>
      </c>
      <c r="K64" s="139"/>
      <c r="L64" s="139">
        <f>SUM(L65:L65)</f>
        <v>0</v>
      </c>
      <c r="M64" s="140"/>
      <c r="N64" s="140"/>
      <c r="O64" s="140"/>
      <c r="W64" t="s">
        <v>163</v>
      </c>
    </row>
    <row r="65" spans="1:50" outlineLevel="1" x14ac:dyDescent="0.2">
      <c r="A65" s="147">
        <v>26</v>
      </c>
      <c r="B65" s="148" t="s">
        <v>260</v>
      </c>
      <c r="C65" s="153" t="s">
        <v>261</v>
      </c>
      <c r="D65" s="149" t="s">
        <v>231</v>
      </c>
      <c r="E65" s="183">
        <v>1</v>
      </c>
      <c r="F65" s="193"/>
      <c r="G65" s="194">
        <f>ROUND(E65*F65,2)</f>
        <v>0</v>
      </c>
      <c r="H65" s="137">
        <v>21</v>
      </c>
      <c r="I65" s="136">
        <v>0</v>
      </c>
      <c r="J65" s="136">
        <f>ROUND(E65*I65,2)</f>
        <v>0</v>
      </c>
      <c r="K65" s="136">
        <v>0</v>
      </c>
      <c r="L65" s="136">
        <f>ROUND(E65*K65,2)</f>
        <v>0</v>
      </c>
      <c r="M65" s="137" t="s">
        <v>259</v>
      </c>
      <c r="N65" s="137" t="s">
        <v>199</v>
      </c>
      <c r="O65" s="137" t="s">
        <v>168</v>
      </c>
      <c r="P65" s="128"/>
      <c r="Q65" s="128"/>
      <c r="R65" s="128"/>
      <c r="S65" s="128"/>
      <c r="T65" s="128"/>
      <c r="U65" s="128"/>
      <c r="V65" s="128"/>
      <c r="W65" s="128" t="s">
        <v>252</v>
      </c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1:50" x14ac:dyDescent="0.2">
      <c r="A66" s="141" t="s">
        <v>162</v>
      </c>
      <c r="B66" s="142" t="s">
        <v>115</v>
      </c>
      <c r="C66" s="150" t="s">
        <v>116</v>
      </c>
      <c r="D66" s="143"/>
      <c r="E66" s="180"/>
      <c r="F66" s="188"/>
      <c r="G66" s="189">
        <f>SUMIF(W67:W74,"&lt;&gt;NOR",G67:G74)</f>
        <v>0</v>
      </c>
      <c r="H66" s="140"/>
      <c r="I66" s="139"/>
      <c r="J66" s="139">
        <f>SUM(J67:J74)</f>
        <v>0.14000000000000001</v>
      </c>
      <c r="K66" s="139"/>
      <c r="L66" s="139">
        <f>SUM(L67:L74)</f>
        <v>0</v>
      </c>
      <c r="M66" s="140"/>
      <c r="N66" s="140"/>
      <c r="O66" s="140"/>
      <c r="W66" t="s">
        <v>163</v>
      </c>
    </row>
    <row r="67" spans="1:50" outlineLevel="1" x14ac:dyDescent="0.2">
      <c r="A67" s="147">
        <v>27</v>
      </c>
      <c r="B67" s="148" t="s">
        <v>264</v>
      </c>
      <c r="C67" s="153" t="s">
        <v>265</v>
      </c>
      <c r="D67" s="149" t="s">
        <v>234</v>
      </c>
      <c r="E67" s="183">
        <v>2</v>
      </c>
      <c r="F67" s="193"/>
      <c r="G67" s="194">
        <f t="shared" ref="G67:G74" si="0">ROUND(E67*F67,2)</f>
        <v>0</v>
      </c>
      <c r="H67" s="137">
        <v>21</v>
      </c>
      <c r="I67" s="136">
        <v>8.4000000000000003E-4</v>
      </c>
      <c r="J67" s="136">
        <f t="shared" ref="J67:J74" si="1">ROUND(E67*I67,2)</f>
        <v>0</v>
      </c>
      <c r="K67" s="136">
        <v>0</v>
      </c>
      <c r="L67" s="136">
        <f t="shared" ref="L67:L74" si="2">ROUND(E67*K67,2)</f>
        <v>0</v>
      </c>
      <c r="M67" s="137" t="s">
        <v>167</v>
      </c>
      <c r="N67" s="137" t="s">
        <v>167</v>
      </c>
      <c r="O67" s="137" t="s">
        <v>168</v>
      </c>
      <c r="P67" s="128"/>
      <c r="Q67" s="128"/>
      <c r="R67" s="128"/>
      <c r="S67" s="128"/>
      <c r="T67" s="128"/>
      <c r="U67" s="128"/>
      <c r="V67" s="128"/>
      <c r="W67" s="128" t="s">
        <v>252</v>
      </c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ht="33.75" outlineLevel="1" x14ac:dyDescent="0.2">
      <c r="A68" s="147">
        <v>28</v>
      </c>
      <c r="B68" s="148" t="s">
        <v>266</v>
      </c>
      <c r="C68" s="153" t="s">
        <v>267</v>
      </c>
      <c r="D68" s="149" t="s">
        <v>196</v>
      </c>
      <c r="E68" s="183">
        <v>2</v>
      </c>
      <c r="F68" s="193"/>
      <c r="G68" s="194">
        <f t="shared" si="0"/>
        <v>0</v>
      </c>
      <c r="H68" s="137">
        <v>21</v>
      </c>
      <c r="I68" s="136">
        <v>1.2999999999999999E-2</v>
      </c>
      <c r="J68" s="136">
        <f t="shared" si="1"/>
        <v>0.03</v>
      </c>
      <c r="K68" s="136">
        <v>0</v>
      </c>
      <c r="L68" s="136">
        <f t="shared" si="2"/>
        <v>0</v>
      </c>
      <c r="M68" s="137" t="s">
        <v>167</v>
      </c>
      <c r="N68" s="137" t="s">
        <v>167</v>
      </c>
      <c r="O68" s="137" t="s">
        <v>200</v>
      </c>
      <c r="P68" s="128"/>
      <c r="Q68" s="128"/>
      <c r="R68" s="128"/>
      <c r="S68" s="128"/>
      <c r="T68" s="128"/>
      <c r="U68" s="128"/>
      <c r="V68" s="128"/>
      <c r="W68" s="128" t="s">
        <v>201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ht="22.5" outlineLevel="1" x14ac:dyDescent="0.2">
      <c r="A69" s="147">
        <v>29</v>
      </c>
      <c r="B69" s="148" t="s">
        <v>268</v>
      </c>
      <c r="C69" s="153" t="s">
        <v>269</v>
      </c>
      <c r="D69" s="149" t="s">
        <v>196</v>
      </c>
      <c r="E69" s="183">
        <v>2</v>
      </c>
      <c r="F69" s="193"/>
      <c r="G69" s="194">
        <f t="shared" si="0"/>
        <v>0</v>
      </c>
      <c r="H69" s="137">
        <v>21</v>
      </c>
      <c r="I69" s="136">
        <v>4.0000000000000003E-5</v>
      </c>
      <c r="J69" s="136">
        <f t="shared" si="1"/>
        <v>0</v>
      </c>
      <c r="K69" s="136">
        <v>0</v>
      </c>
      <c r="L69" s="136">
        <f t="shared" si="2"/>
        <v>0</v>
      </c>
      <c r="M69" s="137" t="s">
        <v>167</v>
      </c>
      <c r="N69" s="137" t="s">
        <v>167</v>
      </c>
      <c r="O69" s="137" t="s">
        <v>168</v>
      </c>
      <c r="P69" s="128"/>
      <c r="Q69" s="128"/>
      <c r="R69" s="128"/>
      <c r="S69" s="128"/>
      <c r="T69" s="128"/>
      <c r="U69" s="128"/>
      <c r="V69" s="128"/>
      <c r="W69" s="128" t="s">
        <v>252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ht="33.75" outlineLevel="1" x14ac:dyDescent="0.2">
      <c r="A70" s="147">
        <v>30</v>
      </c>
      <c r="B70" s="148" t="s">
        <v>270</v>
      </c>
      <c r="C70" s="153" t="s">
        <v>271</v>
      </c>
      <c r="D70" s="149" t="s">
        <v>196</v>
      </c>
      <c r="E70" s="183">
        <v>2</v>
      </c>
      <c r="F70" s="193"/>
      <c r="G70" s="194">
        <f t="shared" si="0"/>
        <v>0</v>
      </c>
      <c r="H70" s="137">
        <v>21</v>
      </c>
      <c r="I70" s="136">
        <v>1.1999999999999999E-3</v>
      </c>
      <c r="J70" s="136">
        <f t="shared" si="1"/>
        <v>0</v>
      </c>
      <c r="K70" s="136">
        <v>0</v>
      </c>
      <c r="L70" s="136">
        <f t="shared" si="2"/>
        <v>0</v>
      </c>
      <c r="M70" s="137" t="s">
        <v>167</v>
      </c>
      <c r="N70" s="137" t="s">
        <v>167</v>
      </c>
      <c r="O70" s="137" t="s">
        <v>200</v>
      </c>
      <c r="P70" s="128"/>
      <c r="Q70" s="128"/>
      <c r="R70" s="128"/>
      <c r="S70" s="128"/>
      <c r="T70" s="128"/>
      <c r="U70" s="128"/>
      <c r="V70" s="128"/>
      <c r="W70" s="128" t="s">
        <v>201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outlineLevel="1" x14ac:dyDescent="0.2">
      <c r="A71" s="147">
        <v>31</v>
      </c>
      <c r="B71" s="148" t="s">
        <v>392</v>
      </c>
      <c r="C71" s="153" t="s">
        <v>393</v>
      </c>
      <c r="D71" s="149" t="s">
        <v>234</v>
      </c>
      <c r="E71" s="183">
        <v>4</v>
      </c>
      <c r="F71" s="193"/>
      <c r="G71" s="194">
        <f t="shared" si="0"/>
        <v>0</v>
      </c>
      <c r="H71" s="137">
        <v>21</v>
      </c>
      <c r="I71" s="136">
        <v>8.8999999999999995E-4</v>
      </c>
      <c r="J71" s="136">
        <f t="shared" si="1"/>
        <v>0</v>
      </c>
      <c r="K71" s="136">
        <v>0</v>
      </c>
      <c r="L71" s="136">
        <f t="shared" si="2"/>
        <v>0</v>
      </c>
      <c r="M71" s="137" t="s">
        <v>167</v>
      </c>
      <c r="N71" s="137" t="s">
        <v>167</v>
      </c>
      <c r="O71" s="137" t="s">
        <v>168</v>
      </c>
      <c r="P71" s="128"/>
      <c r="Q71" s="128"/>
      <c r="R71" s="128"/>
      <c r="S71" s="128"/>
      <c r="T71" s="128"/>
      <c r="U71" s="128"/>
      <c r="V71" s="128"/>
      <c r="W71" s="128" t="s">
        <v>252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ht="33.75" outlineLevel="1" x14ac:dyDescent="0.2">
      <c r="A72" s="147">
        <v>32</v>
      </c>
      <c r="B72" s="148" t="s">
        <v>394</v>
      </c>
      <c r="C72" s="153" t="s">
        <v>395</v>
      </c>
      <c r="D72" s="149" t="s">
        <v>196</v>
      </c>
      <c r="E72" s="183">
        <v>4</v>
      </c>
      <c r="F72" s="193"/>
      <c r="G72" s="194">
        <f t="shared" si="0"/>
        <v>0</v>
      </c>
      <c r="H72" s="137">
        <v>21</v>
      </c>
      <c r="I72" s="136">
        <v>1.4999999999999999E-2</v>
      </c>
      <c r="J72" s="136">
        <f t="shared" si="1"/>
        <v>0.06</v>
      </c>
      <c r="K72" s="136">
        <v>0</v>
      </c>
      <c r="L72" s="136">
        <f t="shared" si="2"/>
        <v>0</v>
      </c>
      <c r="M72" s="137" t="s">
        <v>167</v>
      </c>
      <c r="N72" s="137" t="s">
        <v>167</v>
      </c>
      <c r="O72" s="137" t="s">
        <v>200</v>
      </c>
      <c r="P72" s="128"/>
      <c r="Q72" s="128"/>
      <c r="R72" s="128"/>
      <c r="S72" s="128"/>
      <c r="T72" s="128"/>
      <c r="U72" s="128"/>
      <c r="V72" s="128"/>
      <c r="W72" s="128" t="s">
        <v>201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ht="56.25" outlineLevel="1" x14ac:dyDescent="0.2">
      <c r="A73" s="147">
        <v>33</v>
      </c>
      <c r="B73" s="148" t="s">
        <v>396</v>
      </c>
      <c r="C73" s="153" t="s">
        <v>397</v>
      </c>
      <c r="D73" s="149" t="s">
        <v>234</v>
      </c>
      <c r="E73" s="183">
        <v>4</v>
      </c>
      <c r="F73" s="193"/>
      <c r="G73" s="194">
        <f t="shared" si="0"/>
        <v>0</v>
      </c>
      <c r="H73" s="137">
        <v>21</v>
      </c>
      <c r="I73" s="136">
        <v>1.2999999999999999E-2</v>
      </c>
      <c r="J73" s="136">
        <f t="shared" si="1"/>
        <v>0.05</v>
      </c>
      <c r="K73" s="136">
        <v>0</v>
      </c>
      <c r="L73" s="136">
        <f t="shared" si="2"/>
        <v>0</v>
      </c>
      <c r="M73" s="137" t="s">
        <v>167</v>
      </c>
      <c r="N73" s="137" t="s">
        <v>167</v>
      </c>
      <c r="O73" s="137" t="s">
        <v>168</v>
      </c>
      <c r="P73" s="128"/>
      <c r="Q73" s="128"/>
      <c r="R73" s="128"/>
      <c r="S73" s="128"/>
      <c r="T73" s="128"/>
      <c r="U73" s="128"/>
      <c r="V73" s="128"/>
      <c r="W73" s="128" t="s">
        <v>252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outlineLevel="1" x14ac:dyDescent="0.2">
      <c r="A74" s="147">
        <v>34</v>
      </c>
      <c r="B74" s="148" t="s">
        <v>398</v>
      </c>
      <c r="C74" s="153" t="s">
        <v>399</v>
      </c>
      <c r="D74" s="149" t="s">
        <v>196</v>
      </c>
      <c r="E74" s="183">
        <v>1</v>
      </c>
      <c r="F74" s="193"/>
      <c r="G74" s="194">
        <f t="shared" si="0"/>
        <v>0</v>
      </c>
      <c r="H74" s="137">
        <v>21</v>
      </c>
      <c r="I74" s="136">
        <v>0</v>
      </c>
      <c r="J74" s="136">
        <f t="shared" si="1"/>
        <v>0</v>
      </c>
      <c r="K74" s="136">
        <v>0</v>
      </c>
      <c r="L74" s="136">
        <f t="shared" si="2"/>
        <v>0</v>
      </c>
      <c r="M74" s="137" t="s">
        <v>259</v>
      </c>
      <c r="N74" s="137" t="s">
        <v>199</v>
      </c>
      <c r="O74" s="137" t="s">
        <v>168</v>
      </c>
      <c r="P74" s="128"/>
      <c r="Q74" s="128"/>
      <c r="R74" s="128"/>
      <c r="S74" s="128"/>
      <c r="T74" s="128"/>
      <c r="U74" s="128"/>
      <c r="V74" s="128"/>
      <c r="W74" s="128" t="s">
        <v>252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x14ac:dyDescent="0.2">
      <c r="A75" s="141" t="s">
        <v>162</v>
      </c>
      <c r="B75" s="142" t="s">
        <v>117</v>
      </c>
      <c r="C75" s="150" t="s">
        <v>118</v>
      </c>
      <c r="D75" s="143"/>
      <c r="E75" s="180"/>
      <c r="F75" s="188"/>
      <c r="G75" s="189">
        <f>SUMIF(W76:W76,"&lt;&gt;NOR",G76:G76)</f>
        <v>0</v>
      </c>
      <c r="H75" s="140"/>
      <c r="I75" s="139"/>
      <c r="J75" s="139">
        <f>SUM(J76:J76)</f>
        <v>0</v>
      </c>
      <c r="K75" s="139"/>
      <c r="L75" s="139">
        <f>SUM(L76:L76)</f>
        <v>0</v>
      </c>
      <c r="M75" s="140"/>
      <c r="N75" s="140"/>
      <c r="O75" s="140"/>
      <c r="W75" t="s">
        <v>163</v>
      </c>
    </row>
    <row r="76" spans="1:50" outlineLevel="1" x14ac:dyDescent="0.2">
      <c r="A76" s="147">
        <v>35</v>
      </c>
      <c r="B76" s="148" t="s">
        <v>276</v>
      </c>
      <c r="C76" s="153" t="s">
        <v>277</v>
      </c>
      <c r="D76" s="149" t="s">
        <v>231</v>
      </c>
      <c r="E76" s="183">
        <v>1</v>
      </c>
      <c r="F76" s="193"/>
      <c r="G76" s="194">
        <f>ROUND(E76*F76,2)</f>
        <v>0</v>
      </c>
      <c r="H76" s="137">
        <v>21</v>
      </c>
      <c r="I76" s="136">
        <v>0</v>
      </c>
      <c r="J76" s="136">
        <f>ROUND(E76*I76,2)</f>
        <v>0</v>
      </c>
      <c r="K76" s="136">
        <v>0</v>
      </c>
      <c r="L76" s="136">
        <f>ROUND(E76*K76,2)</f>
        <v>0</v>
      </c>
      <c r="M76" s="137" t="s">
        <v>259</v>
      </c>
      <c r="N76" s="137" t="s">
        <v>199</v>
      </c>
      <c r="O76" s="137" t="s">
        <v>168</v>
      </c>
      <c r="P76" s="128"/>
      <c r="Q76" s="128"/>
      <c r="R76" s="128"/>
      <c r="S76" s="128"/>
      <c r="T76" s="128"/>
      <c r="U76" s="128"/>
      <c r="V76" s="128"/>
      <c r="W76" s="128" t="s">
        <v>252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x14ac:dyDescent="0.2">
      <c r="A77" s="141" t="s">
        <v>162</v>
      </c>
      <c r="B77" s="142" t="s">
        <v>121</v>
      </c>
      <c r="C77" s="150" t="s">
        <v>122</v>
      </c>
      <c r="D77" s="143"/>
      <c r="E77" s="180"/>
      <c r="F77" s="188"/>
      <c r="G77" s="189">
        <f>SUMIF(W78:W81,"&lt;&gt;NOR",G78:G81)</f>
        <v>0</v>
      </c>
      <c r="H77" s="140"/>
      <c r="I77" s="139"/>
      <c r="J77" s="139">
        <f>SUM(J78:J81)</f>
        <v>0.2</v>
      </c>
      <c r="K77" s="139"/>
      <c r="L77" s="139">
        <f>SUM(L78:L81)</f>
        <v>0</v>
      </c>
      <c r="M77" s="140"/>
      <c r="N77" s="140"/>
      <c r="O77" s="140"/>
      <c r="W77" t="s">
        <v>163</v>
      </c>
    </row>
    <row r="78" spans="1:50" outlineLevel="1" x14ac:dyDescent="0.2">
      <c r="A78" s="147">
        <v>36</v>
      </c>
      <c r="B78" s="148" t="s">
        <v>278</v>
      </c>
      <c r="C78" s="153" t="s">
        <v>279</v>
      </c>
      <c r="D78" s="149" t="s">
        <v>196</v>
      </c>
      <c r="E78" s="183">
        <v>6</v>
      </c>
      <c r="F78" s="193"/>
      <c r="G78" s="194">
        <f>ROUND(E78*F78,2)</f>
        <v>0</v>
      </c>
      <c r="H78" s="137">
        <v>21</v>
      </c>
      <c r="I78" s="136">
        <v>0</v>
      </c>
      <c r="J78" s="136">
        <f>ROUND(E78*I78,2)</f>
        <v>0</v>
      </c>
      <c r="K78" s="136">
        <v>0</v>
      </c>
      <c r="L78" s="136">
        <f>ROUND(E78*K78,2)</f>
        <v>0</v>
      </c>
      <c r="M78" s="137" t="s">
        <v>167</v>
      </c>
      <c r="N78" s="137" t="s">
        <v>167</v>
      </c>
      <c r="O78" s="137" t="s">
        <v>168</v>
      </c>
      <c r="P78" s="128"/>
      <c r="Q78" s="128"/>
      <c r="R78" s="128"/>
      <c r="S78" s="128"/>
      <c r="T78" s="128"/>
      <c r="U78" s="128"/>
      <c r="V78" s="128"/>
      <c r="W78" s="128" t="s">
        <v>252</v>
      </c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outlineLevel="1" x14ac:dyDescent="0.2">
      <c r="A79" s="147">
        <v>37</v>
      </c>
      <c r="B79" s="148" t="s">
        <v>400</v>
      </c>
      <c r="C79" s="153" t="s">
        <v>401</v>
      </c>
      <c r="D79" s="149" t="s">
        <v>196</v>
      </c>
      <c r="E79" s="183">
        <v>4</v>
      </c>
      <c r="F79" s="193"/>
      <c r="G79" s="194">
        <f>ROUND(E79*F79,2)</f>
        <v>0</v>
      </c>
      <c r="H79" s="137">
        <v>21</v>
      </c>
      <c r="I79" s="136">
        <v>2.955E-2</v>
      </c>
      <c r="J79" s="136">
        <f>ROUND(E79*I79,2)</f>
        <v>0.12</v>
      </c>
      <c r="K79" s="136">
        <v>0</v>
      </c>
      <c r="L79" s="136">
        <f>ROUND(E79*K79,2)</f>
        <v>0</v>
      </c>
      <c r="M79" s="137" t="s">
        <v>167</v>
      </c>
      <c r="N79" s="137" t="s">
        <v>167</v>
      </c>
      <c r="O79" s="137" t="s">
        <v>200</v>
      </c>
      <c r="P79" s="128"/>
      <c r="Q79" s="128"/>
      <c r="R79" s="128"/>
      <c r="S79" s="128"/>
      <c r="T79" s="128"/>
      <c r="U79" s="128"/>
      <c r="V79" s="128"/>
      <c r="W79" s="128" t="s">
        <v>201</v>
      </c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outlineLevel="1" x14ac:dyDescent="0.2">
      <c r="A80" s="147">
        <v>38</v>
      </c>
      <c r="B80" s="148" t="s">
        <v>280</v>
      </c>
      <c r="C80" s="153" t="s">
        <v>281</v>
      </c>
      <c r="D80" s="149" t="s">
        <v>196</v>
      </c>
      <c r="E80" s="183">
        <v>2</v>
      </c>
      <c r="F80" s="193"/>
      <c r="G80" s="194">
        <f>ROUND(E80*F80,2)</f>
        <v>0</v>
      </c>
      <c r="H80" s="137">
        <v>21</v>
      </c>
      <c r="I80" s="136">
        <v>3.9E-2</v>
      </c>
      <c r="J80" s="136">
        <f>ROUND(E80*I80,2)</f>
        <v>0.08</v>
      </c>
      <c r="K80" s="136">
        <v>0</v>
      </c>
      <c r="L80" s="136">
        <f>ROUND(E80*K80,2)</f>
        <v>0</v>
      </c>
      <c r="M80" s="137" t="s">
        <v>167</v>
      </c>
      <c r="N80" s="137" t="s">
        <v>167</v>
      </c>
      <c r="O80" s="137" t="s">
        <v>200</v>
      </c>
      <c r="P80" s="128"/>
      <c r="Q80" s="128"/>
      <c r="R80" s="128"/>
      <c r="S80" s="128"/>
      <c r="T80" s="128"/>
      <c r="U80" s="128"/>
      <c r="V80" s="128"/>
      <c r="W80" s="128" t="s">
        <v>201</v>
      </c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ht="22.5" outlineLevel="1" x14ac:dyDescent="0.2">
      <c r="A81" s="147">
        <v>39</v>
      </c>
      <c r="B81" s="148" t="s">
        <v>282</v>
      </c>
      <c r="C81" s="153" t="s">
        <v>283</v>
      </c>
      <c r="D81" s="149" t="s">
        <v>191</v>
      </c>
      <c r="E81" s="183">
        <v>0.19620000000000001</v>
      </c>
      <c r="F81" s="193"/>
      <c r="G81" s="194">
        <f>ROUND(E81*F81,2)</f>
        <v>0</v>
      </c>
      <c r="H81" s="137">
        <v>21</v>
      </c>
      <c r="I81" s="136">
        <v>0</v>
      </c>
      <c r="J81" s="136">
        <f>ROUND(E81*I81,2)</f>
        <v>0</v>
      </c>
      <c r="K81" s="136">
        <v>0</v>
      </c>
      <c r="L81" s="136">
        <f>ROUND(E81*K81,2)</f>
        <v>0</v>
      </c>
      <c r="M81" s="137" t="s">
        <v>167</v>
      </c>
      <c r="N81" s="137" t="s">
        <v>167</v>
      </c>
      <c r="O81" s="137" t="s">
        <v>248</v>
      </c>
      <c r="P81" s="128"/>
      <c r="Q81" s="128"/>
      <c r="R81" s="128"/>
      <c r="S81" s="128"/>
      <c r="T81" s="128"/>
      <c r="U81" s="128"/>
      <c r="V81" s="128"/>
      <c r="W81" s="128" t="s">
        <v>249</v>
      </c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1:50" x14ac:dyDescent="0.2">
      <c r="A82" s="141" t="s">
        <v>162</v>
      </c>
      <c r="B82" s="142" t="s">
        <v>125</v>
      </c>
      <c r="C82" s="150" t="s">
        <v>126</v>
      </c>
      <c r="D82" s="143"/>
      <c r="E82" s="180"/>
      <c r="F82" s="188"/>
      <c r="G82" s="189">
        <f>SUMIF(W83:W87,"&lt;&gt;NOR",G83:G87)</f>
        <v>0</v>
      </c>
      <c r="H82" s="140"/>
      <c r="I82" s="139"/>
      <c r="J82" s="139">
        <f>SUM(J83:J87)</f>
        <v>0.44999999999999996</v>
      </c>
      <c r="K82" s="139"/>
      <c r="L82" s="139">
        <f>SUM(L83:L87)</f>
        <v>0</v>
      </c>
      <c r="M82" s="140"/>
      <c r="N82" s="140"/>
      <c r="O82" s="140"/>
      <c r="W82" t="s">
        <v>163</v>
      </c>
    </row>
    <row r="83" spans="1:50" ht="33.75" outlineLevel="1" x14ac:dyDescent="0.2">
      <c r="A83" s="147">
        <v>40</v>
      </c>
      <c r="B83" s="148" t="s">
        <v>284</v>
      </c>
      <c r="C83" s="153" t="s">
        <v>285</v>
      </c>
      <c r="D83" s="149" t="s">
        <v>166</v>
      </c>
      <c r="E83" s="183">
        <v>18.829999999999998</v>
      </c>
      <c r="F83" s="193"/>
      <c r="G83" s="194">
        <f>ROUND(E83*F83,2)</f>
        <v>0</v>
      </c>
      <c r="H83" s="137">
        <v>21</v>
      </c>
      <c r="I83" s="136">
        <v>5.0400000000000002E-3</v>
      </c>
      <c r="J83" s="136">
        <f>ROUND(E83*I83,2)</f>
        <v>0.09</v>
      </c>
      <c r="K83" s="136">
        <v>0</v>
      </c>
      <c r="L83" s="136">
        <f>ROUND(E83*K83,2)</f>
        <v>0</v>
      </c>
      <c r="M83" s="137" t="s">
        <v>167</v>
      </c>
      <c r="N83" s="137" t="s">
        <v>167</v>
      </c>
      <c r="O83" s="137" t="s">
        <v>168</v>
      </c>
      <c r="P83" s="128"/>
      <c r="Q83" s="128"/>
      <c r="R83" s="128"/>
      <c r="S83" s="128"/>
      <c r="T83" s="128"/>
      <c r="U83" s="128"/>
      <c r="V83" s="128"/>
      <c r="W83" s="128" t="s">
        <v>252</v>
      </c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1:50" ht="22.5" outlineLevel="1" x14ac:dyDescent="0.2">
      <c r="A84" s="144">
        <v>41</v>
      </c>
      <c r="B84" s="145" t="s">
        <v>286</v>
      </c>
      <c r="C84" s="151" t="s">
        <v>287</v>
      </c>
      <c r="D84" s="146" t="s">
        <v>166</v>
      </c>
      <c r="E84" s="181">
        <v>19.7715</v>
      </c>
      <c r="F84" s="190"/>
      <c r="G84" s="191">
        <f>ROUND(E84*F84,2)</f>
        <v>0</v>
      </c>
      <c r="H84" s="137">
        <v>21</v>
      </c>
      <c r="I84" s="136">
        <v>1.7999999999999999E-2</v>
      </c>
      <c r="J84" s="136">
        <f>ROUND(E84*I84,2)</f>
        <v>0.36</v>
      </c>
      <c r="K84" s="136">
        <v>0</v>
      </c>
      <c r="L84" s="136">
        <f>ROUND(E84*K84,2)</f>
        <v>0</v>
      </c>
      <c r="M84" s="137" t="s">
        <v>167</v>
      </c>
      <c r="N84" s="137" t="s">
        <v>167</v>
      </c>
      <c r="O84" s="137" t="s">
        <v>200</v>
      </c>
      <c r="P84" s="128"/>
      <c r="Q84" s="128"/>
      <c r="R84" s="128"/>
      <c r="S84" s="128"/>
      <c r="T84" s="128"/>
      <c r="U84" s="128"/>
      <c r="V84" s="128"/>
      <c r="W84" s="128" t="s">
        <v>201</v>
      </c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outlineLevel="2" x14ac:dyDescent="0.2">
      <c r="A85" s="134"/>
      <c r="B85" s="135"/>
      <c r="C85" s="152" t="s">
        <v>552</v>
      </c>
      <c r="D85" s="138"/>
      <c r="E85" s="182"/>
      <c r="F85" s="192"/>
      <c r="G85" s="192"/>
      <c r="H85" s="137"/>
      <c r="I85" s="136"/>
      <c r="J85" s="136"/>
      <c r="K85" s="136"/>
      <c r="L85" s="136"/>
      <c r="M85" s="137"/>
      <c r="N85" s="137"/>
      <c r="O85" s="137"/>
      <c r="P85" s="128"/>
      <c r="Q85" s="128"/>
      <c r="R85" s="128"/>
      <c r="S85" s="128"/>
      <c r="T85" s="128"/>
      <c r="U85" s="128"/>
      <c r="V85" s="128"/>
      <c r="W85" s="128" t="s">
        <v>171</v>
      </c>
      <c r="X85" s="128">
        <v>0</v>
      </c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outlineLevel="3" x14ac:dyDescent="0.2">
      <c r="A86" s="134"/>
      <c r="B86" s="135"/>
      <c r="C86" s="152" t="s">
        <v>553</v>
      </c>
      <c r="D86" s="138"/>
      <c r="E86" s="182">
        <v>19.77</v>
      </c>
      <c r="F86" s="192"/>
      <c r="G86" s="192"/>
      <c r="H86" s="137"/>
      <c r="I86" s="136"/>
      <c r="J86" s="136"/>
      <c r="K86" s="136"/>
      <c r="L86" s="136"/>
      <c r="M86" s="137"/>
      <c r="N86" s="137"/>
      <c r="O86" s="137"/>
      <c r="P86" s="128"/>
      <c r="Q86" s="128"/>
      <c r="R86" s="128"/>
      <c r="S86" s="128"/>
      <c r="T86" s="128"/>
      <c r="U86" s="128"/>
      <c r="V86" s="128"/>
      <c r="W86" s="128" t="s">
        <v>171</v>
      </c>
      <c r="X86" s="128">
        <v>0</v>
      </c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ht="22.5" outlineLevel="1" x14ac:dyDescent="0.2">
      <c r="A87" s="147">
        <v>42</v>
      </c>
      <c r="B87" s="148" t="s">
        <v>290</v>
      </c>
      <c r="C87" s="153" t="s">
        <v>291</v>
      </c>
      <c r="D87" s="149" t="s">
        <v>191</v>
      </c>
      <c r="E87" s="183">
        <v>0.45079000000000002</v>
      </c>
      <c r="F87" s="193"/>
      <c r="G87" s="194">
        <f>ROUND(E87*F87,2)</f>
        <v>0</v>
      </c>
      <c r="H87" s="137">
        <v>21</v>
      </c>
      <c r="I87" s="136">
        <v>0</v>
      </c>
      <c r="J87" s="136">
        <f>ROUND(E87*I87,2)</f>
        <v>0</v>
      </c>
      <c r="K87" s="136">
        <v>0</v>
      </c>
      <c r="L87" s="136">
        <f>ROUND(E87*K87,2)</f>
        <v>0</v>
      </c>
      <c r="M87" s="137" t="s">
        <v>167</v>
      </c>
      <c r="N87" s="137" t="s">
        <v>167</v>
      </c>
      <c r="O87" s="137" t="s">
        <v>248</v>
      </c>
      <c r="P87" s="128"/>
      <c r="Q87" s="128"/>
      <c r="R87" s="128"/>
      <c r="S87" s="128"/>
      <c r="T87" s="128"/>
      <c r="U87" s="128"/>
      <c r="V87" s="128"/>
      <c r="W87" s="128" t="s">
        <v>249</v>
      </c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x14ac:dyDescent="0.2">
      <c r="A88" s="141" t="s">
        <v>162</v>
      </c>
      <c r="B88" s="142" t="s">
        <v>130</v>
      </c>
      <c r="C88" s="150" t="s">
        <v>131</v>
      </c>
      <c r="D88" s="143"/>
      <c r="E88" s="180"/>
      <c r="F88" s="188"/>
      <c r="G88" s="189">
        <f>SUMIF(W89:W95,"&lt;&gt;NOR",G89:G95)</f>
        <v>0</v>
      </c>
      <c r="H88" s="140"/>
      <c r="I88" s="139"/>
      <c r="J88" s="139">
        <f>SUM(J89:J95)</f>
        <v>1.38</v>
      </c>
      <c r="K88" s="139"/>
      <c r="L88" s="139">
        <f>SUM(L89:L95)</f>
        <v>0</v>
      </c>
      <c r="M88" s="140"/>
      <c r="N88" s="140"/>
      <c r="O88" s="140"/>
      <c r="W88" t="s">
        <v>163</v>
      </c>
    </row>
    <row r="89" spans="1:50" ht="22.5" outlineLevel="1" x14ac:dyDescent="0.2">
      <c r="A89" s="144">
        <v>43</v>
      </c>
      <c r="B89" s="145" t="s">
        <v>292</v>
      </c>
      <c r="C89" s="151" t="s">
        <v>293</v>
      </c>
      <c r="D89" s="146" t="s">
        <v>166</v>
      </c>
      <c r="E89" s="181">
        <v>78.11</v>
      </c>
      <c r="F89" s="190"/>
      <c r="G89" s="191">
        <f>ROUND(E89*F89,2)</f>
        <v>0</v>
      </c>
      <c r="H89" s="137">
        <v>21</v>
      </c>
      <c r="I89" s="136">
        <v>4.8300000000000001E-3</v>
      </c>
      <c r="J89" s="136">
        <f>ROUND(E89*I89,2)</f>
        <v>0.38</v>
      </c>
      <c r="K89" s="136">
        <v>0</v>
      </c>
      <c r="L89" s="136">
        <f>ROUND(E89*K89,2)</f>
        <v>0</v>
      </c>
      <c r="M89" s="137" t="s">
        <v>167</v>
      </c>
      <c r="N89" s="137" t="s">
        <v>167</v>
      </c>
      <c r="O89" s="137" t="s">
        <v>168</v>
      </c>
      <c r="P89" s="128"/>
      <c r="Q89" s="128"/>
      <c r="R89" s="128"/>
      <c r="S89" s="128"/>
      <c r="T89" s="128"/>
      <c r="U89" s="128"/>
      <c r="V89" s="128"/>
      <c r="W89" s="128" t="s">
        <v>252</v>
      </c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1:50" outlineLevel="2" x14ac:dyDescent="0.2">
      <c r="A90" s="134"/>
      <c r="B90" s="135"/>
      <c r="C90" s="152" t="s">
        <v>549</v>
      </c>
      <c r="D90" s="138"/>
      <c r="E90" s="182"/>
      <c r="F90" s="192"/>
      <c r="G90" s="192"/>
      <c r="H90" s="137"/>
      <c r="I90" s="136"/>
      <c r="J90" s="136"/>
      <c r="K90" s="136"/>
      <c r="L90" s="136"/>
      <c r="M90" s="137"/>
      <c r="N90" s="137"/>
      <c r="O90" s="137"/>
      <c r="P90" s="128"/>
      <c r="Q90" s="128"/>
      <c r="R90" s="128"/>
      <c r="S90" s="128"/>
      <c r="T90" s="128"/>
      <c r="U90" s="128"/>
      <c r="V90" s="128"/>
      <c r="W90" s="128" t="s">
        <v>171</v>
      </c>
      <c r="X90" s="128">
        <v>0</v>
      </c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outlineLevel="3" x14ac:dyDescent="0.2">
      <c r="A91" s="134"/>
      <c r="B91" s="135"/>
      <c r="C91" s="152" t="s">
        <v>542</v>
      </c>
      <c r="D91" s="138"/>
      <c r="E91" s="182">
        <v>78.11</v>
      </c>
      <c r="F91" s="192"/>
      <c r="G91" s="192"/>
      <c r="H91" s="137"/>
      <c r="I91" s="136"/>
      <c r="J91" s="136"/>
      <c r="K91" s="136"/>
      <c r="L91" s="136"/>
      <c r="M91" s="137"/>
      <c r="N91" s="137"/>
      <c r="O91" s="137"/>
      <c r="P91" s="128"/>
      <c r="Q91" s="128"/>
      <c r="R91" s="128"/>
      <c r="S91" s="128"/>
      <c r="T91" s="128"/>
      <c r="U91" s="128"/>
      <c r="V91" s="128"/>
      <c r="W91" s="128" t="s">
        <v>171</v>
      </c>
      <c r="X91" s="128">
        <v>0</v>
      </c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ht="22.5" outlineLevel="1" x14ac:dyDescent="0.2">
      <c r="A92" s="144">
        <v>44</v>
      </c>
      <c r="B92" s="145" t="s">
        <v>294</v>
      </c>
      <c r="C92" s="151" t="s">
        <v>295</v>
      </c>
      <c r="D92" s="146" t="s">
        <v>166</v>
      </c>
      <c r="E92" s="181">
        <v>82.015500000000003</v>
      </c>
      <c r="F92" s="190"/>
      <c r="G92" s="191">
        <f>ROUND(E92*F92,2)</f>
        <v>0</v>
      </c>
      <c r="H92" s="137">
        <v>21</v>
      </c>
      <c r="I92" s="136">
        <v>1.2200000000000001E-2</v>
      </c>
      <c r="J92" s="136">
        <f>ROUND(E92*I92,2)</f>
        <v>1</v>
      </c>
      <c r="K92" s="136">
        <v>0</v>
      </c>
      <c r="L92" s="136">
        <f>ROUND(E92*K92,2)</f>
        <v>0</v>
      </c>
      <c r="M92" s="137" t="s">
        <v>296</v>
      </c>
      <c r="N92" s="137" t="s">
        <v>199</v>
      </c>
      <c r="O92" s="137" t="s">
        <v>200</v>
      </c>
      <c r="P92" s="128"/>
      <c r="Q92" s="128"/>
      <c r="R92" s="128"/>
      <c r="S92" s="128"/>
      <c r="T92" s="128"/>
      <c r="U92" s="128"/>
      <c r="V92" s="128"/>
      <c r="W92" s="128" t="s">
        <v>201</v>
      </c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outlineLevel="2" x14ac:dyDescent="0.2">
      <c r="A93" s="134"/>
      <c r="B93" s="135"/>
      <c r="C93" s="152" t="s">
        <v>554</v>
      </c>
      <c r="D93" s="138"/>
      <c r="E93" s="182"/>
      <c r="F93" s="192"/>
      <c r="G93" s="192"/>
      <c r="H93" s="137"/>
      <c r="I93" s="136"/>
      <c r="J93" s="136"/>
      <c r="K93" s="136"/>
      <c r="L93" s="136"/>
      <c r="M93" s="137"/>
      <c r="N93" s="137"/>
      <c r="O93" s="137"/>
      <c r="P93" s="128"/>
      <c r="Q93" s="128"/>
      <c r="R93" s="128"/>
      <c r="S93" s="128"/>
      <c r="T93" s="128"/>
      <c r="U93" s="128"/>
      <c r="V93" s="128"/>
      <c r="W93" s="128" t="s">
        <v>171</v>
      </c>
      <c r="X93" s="128">
        <v>0</v>
      </c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</row>
    <row r="94" spans="1:50" outlineLevel="3" x14ac:dyDescent="0.2">
      <c r="A94" s="134"/>
      <c r="B94" s="135"/>
      <c r="C94" s="152" t="s">
        <v>555</v>
      </c>
      <c r="D94" s="138"/>
      <c r="E94" s="182">
        <v>82.02</v>
      </c>
      <c r="F94" s="192"/>
      <c r="G94" s="192"/>
      <c r="H94" s="137"/>
      <c r="I94" s="136"/>
      <c r="J94" s="136"/>
      <c r="K94" s="136"/>
      <c r="L94" s="136"/>
      <c r="M94" s="137"/>
      <c r="N94" s="137"/>
      <c r="O94" s="137"/>
      <c r="P94" s="128"/>
      <c r="Q94" s="128"/>
      <c r="R94" s="128"/>
      <c r="S94" s="128"/>
      <c r="T94" s="128"/>
      <c r="U94" s="128"/>
      <c r="V94" s="128"/>
      <c r="W94" s="128" t="s">
        <v>171</v>
      </c>
      <c r="X94" s="128">
        <v>0</v>
      </c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ht="22.5" outlineLevel="1" x14ac:dyDescent="0.2">
      <c r="A95" s="147">
        <v>45</v>
      </c>
      <c r="B95" s="148" t="s">
        <v>299</v>
      </c>
      <c r="C95" s="153" t="s">
        <v>300</v>
      </c>
      <c r="D95" s="149" t="s">
        <v>191</v>
      </c>
      <c r="E95" s="183">
        <v>1.3778600000000001</v>
      </c>
      <c r="F95" s="193"/>
      <c r="G95" s="194">
        <f>ROUND(E95*F95,2)</f>
        <v>0</v>
      </c>
      <c r="H95" s="137">
        <v>21</v>
      </c>
      <c r="I95" s="136">
        <v>0</v>
      </c>
      <c r="J95" s="136">
        <f>ROUND(E95*I95,2)</f>
        <v>0</v>
      </c>
      <c r="K95" s="136">
        <v>0</v>
      </c>
      <c r="L95" s="136">
        <f>ROUND(E95*K95,2)</f>
        <v>0</v>
      </c>
      <c r="M95" s="137" t="s">
        <v>167</v>
      </c>
      <c r="N95" s="137" t="s">
        <v>167</v>
      </c>
      <c r="O95" s="137" t="s">
        <v>248</v>
      </c>
      <c r="P95" s="128"/>
      <c r="Q95" s="128"/>
      <c r="R95" s="128"/>
      <c r="S95" s="128"/>
      <c r="T95" s="128"/>
      <c r="U95" s="128"/>
      <c r="V95" s="128"/>
      <c r="W95" s="128" t="s">
        <v>249</v>
      </c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x14ac:dyDescent="0.2">
      <c r="A96" s="141" t="s">
        <v>162</v>
      </c>
      <c r="B96" s="142" t="s">
        <v>134</v>
      </c>
      <c r="C96" s="150" t="s">
        <v>135</v>
      </c>
      <c r="D96" s="143"/>
      <c r="E96" s="180"/>
      <c r="F96" s="188"/>
      <c r="G96" s="189">
        <f>SUMIF(W97:W99,"&lt;&gt;NOR",G97:G99)</f>
        <v>0</v>
      </c>
      <c r="H96" s="140"/>
      <c r="I96" s="139"/>
      <c r="J96" s="139">
        <f>SUM(J97:J99)</f>
        <v>0.01</v>
      </c>
      <c r="K96" s="139"/>
      <c r="L96" s="139">
        <f>SUM(L97:L99)</f>
        <v>0</v>
      </c>
      <c r="M96" s="140"/>
      <c r="N96" s="140"/>
      <c r="O96" s="140"/>
      <c r="W96" t="s">
        <v>163</v>
      </c>
    </row>
    <row r="97" spans="1:50" ht="22.5" outlineLevel="1" x14ac:dyDescent="0.2">
      <c r="A97" s="144">
        <v>46</v>
      </c>
      <c r="B97" s="145" t="s">
        <v>301</v>
      </c>
      <c r="C97" s="151" t="s">
        <v>302</v>
      </c>
      <c r="D97" s="146" t="s">
        <v>166</v>
      </c>
      <c r="E97" s="181">
        <v>35.65</v>
      </c>
      <c r="F97" s="190"/>
      <c r="G97" s="191">
        <f>ROUND(E97*F97,2)</f>
        <v>0</v>
      </c>
      <c r="H97" s="137">
        <v>21</v>
      </c>
      <c r="I97" s="136">
        <v>2.9E-4</v>
      </c>
      <c r="J97" s="136">
        <f>ROUND(E97*I97,2)</f>
        <v>0.01</v>
      </c>
      <c r="K97" s="136">
        <v>0</v>
      </c>
      <c r="L97" s="136">
        <f>ROUND(E97*K97,2)</f>
        <v>0</v>
      </c>
      <c r="M97" s="137" t="s">
        <v>259</v>
      </c>
      <c r="N97" s="137" t="s">
        <v>199</v>
      </c>
      <c r="O97" s="137" t="s">
        <v>168</v>
      </c>
      <c r="P97" s="128"/>
      <c r="Q97" s="128"/>
      <c r="R97" s="128"/>
      <c r="S97" s="128"/>
      <c r="T97" s="128"/>
      <c r="U97" s="128"/>
      <c r="V97" s="128"/>
      <c r="W97" s="128" t="s">
        <v>252</v>
      </c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</row>
    <row r="98" spans="1:50" outlineLevel="2" x14ac:dyDescent="0.2">
      <c r="A98" s="134"/>
      <c r="B98" s="135"/>
      <c r="C98" s="152" t="s">
        <v>556</v>
      </c>
      <c r="D98" s="138"/>
      <c r="E98" s="182"/>
      <c r="F98" s="192"/>
      <c r="G98" s="192"/>
      <c r="H98" s="137"/>
      <c r="I98" s="136"/>
      <c r="J98" s="136"/>
      <c r="K98" s="136"/>
      <c r="L98" s="136"/>
      <c r="M98" s="137"/>
      <c r="N98" s="137"/>
      <c r="O98" s="137"/>
      <c r="P98" s="128"/>
      <c r="Q98" s="128"/>
      <c r="R98" s="128"/>
      <c r="S98" s="128"/>
      <c r="T98" s="128"/>
      <c r="U98" s="128"/>
      <c r="V98" s="128"/>
      <c r="W98" s="128" t="s">
        <v>171</v>
      </c>
      <c r="X98" s="128">
        <v>0</v>
      </c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outlineLevel="3" x14ac:dyDescent="0.2">
      <c r="A99" s="134"/>
      <c r="B99" s="135"/>
      <c r="C99" s="152" t="s">
        <v>551</v>
      </c>
      <c r="D99" s="138"/>
      <c r="E99" s="182">
        <v>35.65</v>
      </c>
      <c r="F99" s="192"/>
      <c r="G99" s="192"/>
      <c r="H99" s="137"/>
      <c r="I99" s="136"/>
      <c r="J99" s="136"/>
      <c r="K99" s="136"/>
      <c r="L99" s="136"/>
      <c r="M99" s="137"/>
      <c r="N99" s="137"/>
      <c r="O99" s="137"/>
      <c r="P99" s="128"/>
      <c r="Q99" s="128"/>
      <c r="R99" s="128"/>
      <c r="S99" s="128"/>
      <c r="T99" s="128"/>
      <c r="U99" s="128"/>
      <c r="V99" s="128"/>
      <c r="W99" s="128" t="s">
        <v>171</v>
      </c>
      <c r="X99" s="128">
        <v>0</v>
      </c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</row>
    <row r="100" spans="1:50" x14ac:dyDescent="0.2">
      <c r="A100" s="141" t="s">
        <v>162</v>
      </c>
      <c r="B100" s="142" t="s">
        <v>136</v>
      </c>
      <c r="C100" s="150" t="s">
        <v>137</v>
      </c>
      <c r="D100" s="143"/>
      <c r="E100" s="180"/>
      <c r="F100" s="188"/>
      <c r="G100" s="189">
        <f>SUMIF(W101:W101,"&lt;&gt;NOR",G101:G101)</f>
        <v>0</v>
      </c>
      <c r="H100" s="140"/>
      <c r="I100" s="139"/>
      <c r="J100" s="139">
        <f>SUM(J101:J101)</f>
        <v>0</v>
      </c>
      <c r="K100" s="139"/>
      <c r="L100" s="139">
        <f>SUM(L101:L101)</f>
        <v>0</v>
      </c>
      <c r="M100" s="140"/>
      <c r="N100" s="140"/>
      <c r="O100" s="140"/>
      <c r="W100" t="s">
        <v>163</v>
      </c>
    </row>
    <row r="101" spans="1:50" outlineLevel="1" x14ac:dyDescent="0.2">
      <c r="A101" s="147">
        <v>47</v>
      </c>
      <c r="B101" s="148" t="s">
        <v>304</v>
      </c>
      <c r="C101" s="153" t="s">
        <v>305</v>
      </c>
      <c r="D101" s="149" t="s">
        <v>231</v>
      </c>
      <c r="E101" s="183">
        <v>1</v>
      </c>
      <c r="F101" s="193"/>
      <c r="G101" s="194">
        <f>ROUND(E101*F101,2)</f>
        <v>0</v>
      </c>
      <c r="H101" s="137">
        <v>21</v>
      </c>
      <c r="I101" s="136">
        <v>0</v>
      </c>
      <c r="J101" s="136">
        <f>ROUND(E101*I101,2)</f>
        <v>0</v>
      </c>
      <c r="K101" s="136">
        <v>0</v>
      </c>
      <c r="L101" s="136">
        <f>ROUND(E101*K101,2)</f>
        <v>0</v>
      </c>
      <c r="M101" s="137" t="s">
        <v>259</v>
      </c>
      <c r="N101" s="137" t="s">
        <v>199</v>
      </c>
      <c r="O101" s="137" t="s">
        <v>168</v>
      </c>
      <c r="P101" s="128"/>
      <c r="Q101" s="128"/>
      <c r="R101" s="128"/>
      <c r="S101" s="128"/>
      <c r="T101" s="128"/>
      <c r="U101" s="128"/>
      <c r="V101" s="128"/>
      <c r="W101" s="128" t="s">
        <v>306</v>
      </c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</row>
    <row r="102" spans="1:50" x14ac:dyDescent="0.2">
      <c r="A102" s="141" t="s">
        <v>162</v>
      </c>
      <c r="B102" s="142" t="s">
        <v>138</v>
      </c>
      <c r="C102" s="150" t="s">
        <v>139</v>
      </c>
      <c r="D102" s="143"/>
      <c r="E102" s="180"/>
      <c r="F102" s="188"/>
      <c r="G102" s="189">
        <f>SUMIF(W103:W108,"&lt;&gt;NOR",G103:G108)</f>
        <v>0</v>
      </c>
      <c r="H102" s="140"/>
      <c r="I102" s="139"/>
      <c r="J102" s="139">
        <f>SUM(J103:J108)</f>
        <v>0</v>
      </c>
      <c r="K102" s="139"/>
      <c r="L102" s="139">
        <f>SUM(L103:L108)</f>
        <v>0</v>
      </c>
      <c r="M102" s="140"/>
      <c r="N102" s="140"/>
      <c r="O102" s="140"/>
      <c r="W102" t="s">
        <v>163</v>
      </c>
    </row>
    <row r="103" spans="1:50" ht="22.5" outlineLevel="1" x14ac:dyDescent="0.2">
      <c r="A103" s="147">
        <v>48</v>
      </c>
      <c r="B103" s="148" t="s">
        <v>307</v>
      </c>
      <c r="C103" s="153" t="s">
        <v>308</v>
      </c>
      <c r="D103" s="149" t="s">
        <v>191</v>
      </c>
      <c r="E103" s="183">
        <v>14.75901</v>
      </c>
      <c r="F103" s="193"/>
      <c r="G103" s="194">
        <f t="shared" ref="G103:G108" si="3">ROUND(E103*F103,2)</f>
        <v>0</v>
      </c>
      <c r="H103" s="137">
        <v>21</v>
      </c>
      <c r="I103" s="136">
        <v>0</v>
      </c>
      <c r="J103" s="136">
        <f t="shared" ref="J103:J108" si="4">ROUND(E103*I103,2)</f>
        <v>0</v>
      </c>
      <c r="K103" s="136">
        <v>0</v>
      </c>
      <c r="L103" s="136">
        <f t="shared" ref="L103:L108" si="5">ROUND(E103*K103,2)</f>
        <v>0</v>
      </c>
      <c r="M103" s="137" t="s">
        <v>167</v>
      </c>
      <c r="N103" s="137" t="s">
        <v>167</v>
      </c>
      <c r="O103" s="137" t="s">
        <v>309</v>
      </c>
      <c r="P103" s="128"/>
      <c r="Q103" s="128"/>
      <c r="R103" s="128"/>
      <c r="S103" s="128"/>
      <c r="T103" s="128"/>
      <c r="U103" s="128"/>
      <c r="V103" s="128"/>
      <c r="W103" s="128" t="s">
        <v>310</v>
      </c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ht="22.5" outlineLevel="1" x14ac:dyDescent="0.2">
      <c r="A104" s="147">
        <v>49</v>
      </c>
      <c r="B104" s="148" t="s">
        <v>311</v>
      </c>
      <c r="C104" s="153" t="s">
        <v>312</v>
      </c>
      <c r="D104" s="149" t="s">
        <v>191</v>
      </c>
      <c r="E104" s="183">
        <v>14.75901</v>
      </c>
      <c r="F104" s="193"/>
      <c r="G104" s="194">
        <f t="shared" si="3"/>
        <v>0</v>
      </c>
      <c r="H104" s="137">
        <v>21</v>
      </c>
      <c r="I104" s="136">
        <v>0</v>
      </c>
      <c r="J104" s="136">
        <f t="shared" si="4"/>
        <v>0</v>
      </c>
      <c r="K104" s="136">
        <v>0</v>
      </c>
      <c r="L104" s="136">
        <f t="shared" si="5"/>
        <v>0</v>
      </c>
      <c r="M104" s="137" t="s">
        <v>167</v>
      </c>
      <c r="N104" s="137" t="s">
        <v>167</v>
      </c>
      <c r="O104" s="137" t="s">
        <v>309</v>
      </c>
      <c r="P104" s="128"/>
      <c r="Q104" s="128"/>
      <c r="R104" s="128"/>
      <c r="S104" s="128"/>
      <c r="T104" s="128"/>
      <c r="U104" s="128"/>
      <c r="V104" s="128"/>
      <c r="W104" s="128" t="s">
        <v>310</v>
      </c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</row>
    <row r="105" spans="1:50" ht="33.75" outlineLevel="1" x14ac:dyDescent="0.2">
      <c r="A105" s="147">
        <v>50</v>
      </c>
      <c r="B105" s="148" t="s">
        <v>313</v>
      </c>
      <c r="C105" s="153" t="s">
        <v>314</v>
      </c>
      <c r="D105" s="149" t="s">
        <v>191</v>
      </c>
      <c r="E105" s="183">
        <v>14.75901</v>
      </c>
      <c r="F105" s="193"/>
      <c r="G105" s="194">
        <f t="shared" si="3"/>
        <v>0</v>
      </c>
      <c r="H105" s="137">
        <v>21</v>
      </c>
      <c r="I105" s="136">
        <v>0</v>
      </c>
      <c r="J105" s="136">
        <f t="shared" si="4"/>
        <v>0</v>
      </c>
      <c r="K105" s="136">
        <v>0</v>
      </c>
      <c r="L105" s="136">
        <f t="shared" si="5"/>
        <v>0</v>
      </c>
      <c r="M105" s="137" t="s">
        <v>167</v>
      </c>
      <c r="N105" s="137" t="s">
        <v>167</v>
      </c>
      <c r="O105" s="137" t="s">
        <v>309</v>
      </c>
      <c r="P105" s="128"/>
      <c r="Q105" s="128"/>
      <c r="R105" s="128"/>
      <c r="S105" s="128"/>
      <c r="T105" s="128"/>
      <c r="U105" s="128"/>
      <c r="V105" s="128"/>
      <c r="W105" s="128" t="s">
        <v>310</v>
      </c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</row>
    <row r="106" spans="1:50" outlineLevel="1" x14ac:dyDescent="0.2">
      <c r="A106" s="147">
        <v>51</v>
      </c>
      <c r="B106" s="148" t="s">
        <v>315</v>
      </c>
      <c r="C106" s="153" t="s">
        <v>316</v>
      </c>
      <c r="D106" s="149" t="s">
        <v>191</v>
      </c>
      <c r="E106" s="183">
        <v>14.75901</v>
      </c>
      <c r="F106" s="193"/>
      <c r="G106" s="194">
        <f t="shared" si="3"/>
        <v>0</v>
      </c>
      <c r="H106" s="137">
        <v>21</v>
      </c>
      <c r="I106" s="136">
        <v>0</v>
      </c>
      <c r="J106" s="136">
        <f t="shared" si="4"/>
        <v>0</v>
      </c>
      <c r="K106" s="136">
        <v>0</v>
      </c>
      <c r="L106" s="136">
        <f t="shared" si="5"/>
        <v>0</v>
      </c>
      <c r="M106" s="137" t="s">
        <v>167</v>
      </c>
      <c r="N106" s="137" t="s">
        <v>167</v>
      </c>
      <c r="O106" s="137" t="s">
        <v>309</v>
      </c>
      <c r="P106" s="128"/>
      <c r="Q106" s="128"/>
      <c r="R106" s="128"/>
      <c r="S106" s="128"/>
      <c r="T106" s="128"/>
      <c r="U106" s="128"/>
      <c r="V106" s="128"/>
      <c r="W106" s="128" t="s">
        <v>310</v>
      </c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</row>
    <row r="107" spans="1:50" ht="22.5" outlineLevel="1" x14ac:dyDescent="0.2">
      <c r="A107" s="147">
        <v>52</v>
      </c>
      <c r="B107" s="148" t="s">
        <v>317</v>
      </c>
      <c r="C107" s="153" t="s">
        <v>318</v>
      </c>
      <c r="D107" s="149" t="s">
        <v>191</v>
      </c>
      <c r="E107" s="183">
        <v>14.75901</v>
      </c>
      <c r="F107" s="193"/>
      <c r="G107" s="194">
        <f t="shared" si="3"/>
        <v>0</v>
      </c>
      <c r="H107" s="137">
        <v>21</v>
      </c>
      <c r="I107" s="136">
        <v>0</v>
      </c>
      <c r="J107" s="136">
        <f t="shared" si="4"/>
        <v>0</v>
      </c>
      <c r="K107" s="136">
        <v>0</v>
      </c>
      <c r="L107" s="136">
        <f t="shared" si="5"/>
        <v>0</v>
      </c>
      <c r="M107" s="137" t="s">
        <v>167</v>
      </c>
      <c r="N107" s="137" t="s">
        <v>167</v>
      </c>
      <c r="O107" s="137" t="s">
        <v>309</v>
      </c>
      <c r="P107" s="128"/>
      <c r="Q107" s="128"/>
      <c r="R107" s="128"/>
      <c r="S107" s="128"/>
      <c r="T107" s="128"/>
      <c r="U107" s="128"/>
      <c r="V107" s="128"/>
      <c r="W107" s="128" t="s">
        <v>310</v>
      </c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</row>
    <row r="108" spans="1:50" ht="22.5" outlineLevel="1" x14ac:dyDescent="0.2">
      <c r="A108" s="144">
        <v>53</v>
      </c>
      <c r="B108" s="145" t="s">
        <v>319</v>
      </c>
      <c r="C108" s="151" t="s">
        <v>320</v>
      </c>
      <c r="D108" s="146" t="s">
        <v>191</v>
      </c>
      <c r="E108" s="181">
        <v>14.75901</v>
      </c>
      <c r="F108" s="190"/>
      <c r="G108" s="191">
        <f t="shared" si="3"/>
        <v>0</v>
      </c>
      <c r="H108" s="137">
        <v>21</v>
      </c>
      <c r="I108" s="136">
        <v>0</v>
      </c>
      <c r="J108" s="136">
        <f t="shared" si="4"/>
        <v>0</v>
      </c>
      <c r="K108" s="136">
        <v>0</v>
      </c>
      <c r="L108" s="136">
        <f t="shared" si="5"/>
        <v>0</v>
      </c>
      <c r="M108" s="137" t="s">
        <v>167</v>
      </c>
      <c r="N108" s="137" t="s">
        <v>167</v>
      </c>
      <c r="O108" s="137" t="s">
        <v>309</v>
      </c>
      <c r="P108" s="128"/>
      <c r="Q108" s="128"/>
      <c r="R108" s="128"/>
      <c r="S108" s="128"/>
      <c r="T108" s="128"/>
      <c r="U108" s="128"/>
      <c r="V108" s="128"/>
      <c r="W108" s="128" t="s">
        <v>310</v>
      </c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</row>
    <row r="109" spans="1:50" x14ac:dyDescent="0.2">
      <c r="A109" s="3"/>
      <c r="B109" s="4"/>
      <c r="C109" s="154"/>
      <c r="D109" s="5"/>
      <c r="E109" s="179"/>
      <c r="F109" s="187"/>
      <c r="G109" s="187"/>
      <c r="H109" s="3"/>
      <c r="I109" s="3"/>
      <c r="J109" s="3"/>
      <c r="K109" s="3"/>
      <c r="L109" s="3"/>
      <c r="M109" s="3"/>
      <c r="N109" s="3"/>
      <c r="O109" s="3"/>
      <c r="U109">
        <v>12</v>
      </c>
      <c r="V109">
        <v>21</v>
      </c>
      <c r="W109" t="s">
        <v>154</v>
      </c>
    </row>
    <row r="110" spans="1:50" x14ac:dyDescent="0.2">
      <c r="A110" s="131"/>
      <c r="B110" s="132" t="s">
        <v>31</v>
      </c>
      <c r="C110" s="155"/>
      <c r="D110" s="133"/>
      <c r="E110" s="184"/>
      <c r="F110" s="195"/>
      <c r="G110" s="196">
        <f>G8+G12+G22+G30+G34+G36+G38+G60+G62+G64+G66+G75+G77+G82+G88+G96+G100+G102</f>
        <v>0</v>
      </c>
      <c r="H110" s="3"/>
      <c r="I110" s="3"/>
      <c r="J110" s="3"/>
      <c r="K110" s="3"/>
      <c r="L110" s="3"/>
      <c r="M110" s="3"/>
      <c r="N110" s="3"/>
      <c r="O110" s="3"/>
      <c r="U110">
        <f>SUMIF(H7:H108,U109,G7:G108)</f>
        <v>0</v>
      </c>
      <c r="V110">
        <f>SUMIF(H7:H108,V109,G7:G108)</f>
        <v>0</v>
      </c>
      <c r="W110" t="s">
        <v>321</v>
      </c>
    </row>
    <row r="111" spans="1:50" x14ac:dyDescent="0.2">
      <c r="A111" s="3"/>
      <c r="B111" s="4"/>
      <c r="C111" s="154"/>
      <c r="D111" s="5"/>
      <c r="E111" s="179"/>
      <c r="F111" s="187"/>
      <c r="G111" s="187"/>
      <c r="H111" s="3"/>
      <c r="I111" s="3"/>
      <c r="J111" s="3"/>
      <c r="K111" s="3"/>
      <c r="L111" s="3"/>
      <c r="M111" s="3"/>
      <c r="N111" s="3"/>
      <c r="O111" s="3"/>
    </row>
    <row r="112" spans="1:50" x14ac:dyDescent="0.2">
      <c r="A112" s="3"/>
      <c r="B112" s="4"/>
      <c r="C112" s="154"/>
      <c r="D112" s="5"/>
      <c r="E112" s="179"/>
      <c r="F112" s="187"/>
      <c r="G112" s="187"/>
      <c r="H112" s="3"/>
      <c r="I112" s="3"/>
      <c r="J112" s="3"/>
      <c r="K112" s="3"/>
      <c r="L112" s="3"/>
      <c r="M112" s="3"/>
      <c r="N112" s="3"/>
      <c r="O112" s="3"/>
    </row>
    <row r="113" spans="1:23" x14ac:dyDescent="0.2">
      <c r="A113" s="266" t="s">
        <v>322</v>
      </c>
      <c r="B113" s="266"/>
      <c r="C113" s="267"/>
      <c r="D113" s="5"/>
      <c r="E113" s="179"/>
      <c r="F113" s="187"/>
      <c r="G113" s="187"/>
      <c r="H113" s="3"/>
      <c r="I113" s="3"/>
      <c r="J113" s="3"/>
      <c r="K113" s="3"/>
      <c r="L113" s="3"/>
      <c r="M113" s="3"/>
      <c r="N113" s="3"/>
      <c r="O113" s="3"/>
    </row>
    <row r="114" spans="1:23" x14ac:dyDescent="0.2">
      <c r="A114" s="247"/>
      <c r="B114" s="248"/>
      <c r="C114" s="249"/>
      <c r="D114" s="248"/>
      <c r="E114" s="248"/>
      <c r="F114" s="248"/>
      <c r="G114" s="250"/>
      <c r="H114" s="3"/>
      <c r="I114" s="3"/>
      <c r="J114" s="3"/>
      <c r="K114" s="3"/>
      <c r="L114" s="3"/>
      <c r="M114" s="3"/>
      <c r="N114" s="3"/>
      <c r="O114" s="3"/>
      <c r="W114" t="s">
        <v>323</v>
      </c>
    </row>
    <row r="115" spans="1:23" x14ac:dyDescent="0.2">
      <c r="A115" s="251"/>
      <c r="B115" s="252"/>
      <c r="C115" s="253"/>
      <c r="D115" s="252"/>
      <c r="E115" s="252"/>
      <c r="F115" s="252"/>
      <c r="G115" s="254"/>
      <c r="H115" s="3"/>
      <c r="I115" s="3"/>
      <c r="J115" s="3"/>
      <c r="K115" s="3"/>
      <c r="L115" s="3"/>
      <c r="M115" s="3"/>
      <c r="N115" s="3"/>
      <c r="O115" s="3"/>
    </row>
    <row r="116" spans="1:23" x14ac:dyDescent="0.2">
      <c r="A116" s="251"/>
      <c r="B116" s="252"/>
      <c r="C116" s="253"/>
      <c r="D116" s="252"/>
      <c r="E116" s="252"/>
      <c r="F116" s="252"/>
      <c r="G116" s="254"/>
      <c r="H116" s="3"/>
      <c r="I116" s="3"/>
      <c r="J116" s="3"/>
      <c r="K116" s="3"/>
      <c r="L116" s="3"/>
      <c r="M116" s="3"/>
      <c r="N116" s="3"/>
      <c r="O116" s="3"/>
    </row>
    <row r="117" spans="1:23" x14ac:dyDescent="0.2">
      <c r="A117" s="251"/>
      <c r="B117" s="252"/>
      <c r="C117" s="253"/>
      <c r="D117" s="252"/>
      <c r="E117" s="252"/>
      <c r="F117" s="252"/>
      <c r="G117" s="254"/>
      <c r="H117" s="3"/>
      <c r="I117" s="3"/>
      <c r="J117" s="3"/>
      <c r="K117" s="3"/>
      <c r="L117" s="3"/>
      <c r="M117" s="3"/>
      <c r="N117" s="3"/>
      <c r="O117" s="3"/>
    </row>
    <row r="118" spans="1:23" x14ac:dyDescent="0.2">
      <c r="A118" s="255"/>
      <c r="B118" s="256"/>
      <c r="C118" s="257"/>
      <c r="D118" s="256"/>
      <c r="E118" s="256"/>
      <c r="F118" s="256"/>
      <c r="G118" s="258"/>
      <c r="H118" s="3"/>
      <c r="I118" s="3"/>
      <c r="J118" s="3"/>
      <c r="K118" s="3"/>
      <c r="L118" s="3"/>
      <c r="M118" s="3"/>
      <c r="N118" s="3"/>
      <c r="O118" s="3"/>
    </row>
    <row r="119" spans="1:23" x14ac:dyDescent="0.2">
      <c r="A119" s="3"/>
      <c r="B119" s="4"/>
      <c r="C119" s="154"/>
      <c r="D119" s="5"/>
      <c r="E119" s="179"/>
      <c r="F119" s="187"/>
      <c r="G119" s="187"/>
      <c r="H119" s="3"/>
      <c r="I119" s="3"/>
      <c r="J119" s="3"/>
      <c r="K119" s="3"/>
      <c r="L119" s="3"/>
      <c r="M119" s="3"/>
      <c r="N119" s="3"/>
      <c r="O119" s="3"/>
    </row>
    <row r="120" spans="1:23" x14ac:dyDescent="0.2">
      <c r="C120" s="156"/>
      <c r="D120" s="8"/>
      <c r="W120" t="s">
        <v>324</v>
      </c>
    </row>
    <row r="121" spans="1:23" x14ac:dyDescent="0.2">
      <c r="D121" s="8"/>
    </row>
    <row r="122" spans="1:23" x14ac:dyDescent="0.2">
      <c r="D122" s="8"/>
    </row>
    <row r="123" spans="1:23" x14ac:dyDescent="0.2">
      <c r="D123" s="8"/>
    </row>
    <row r="124" spans="1:23" x14ac:dyDescent="0.2">
      <c r="D124" s="8"/>
    </row>
    <row r="125" spans="1:23" x14ac:dyDescent="0.2">
      <c r="D125" s="8"/>
    </row>
    <row r="126" spans="1:23" x14ac:dyDescent="0.2">
      <c r="D126" s="8"/>
    </row>
    <row r="127" spans="1:23" x14ac:dyDescent="0.2">
      <c r="D127" s="8"/>
    </row>
    <row r="128" spans="1:23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14:G118"/>
    <mergeCell ref="A1:G1"/>
    <mergeCell ref="C2:G2"/>
    <mergeCell ref="C3:G3"/>
    <mergeCell ref="C4:G4"/>
    <mergeCell ref="A113:C113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545FC-A44F-4B80-B673-1A85241BBC93}">
  <sheetPr>
    <outlinePr summaryBelow="0"/>
  </sheetPr>
  <dimension ref="A1:AX5000"/>
  <sheetViews>
    <sheetView view="pageBreakPreview" zoomScaleNormal="100" zoomScaleSheetLayoutView="100" workbookViewId="0">
      <pane ySplit="7" topLeftCell="A79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67</v>
      </c>
      <c r="C4" s="263" t="s">
        <v>68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SUMIF(W9:W12,"&lt;&gt;NOR",G9:G12)</f>
        <v>0</v>
      </c>
      <c r="H8" s="140"/>
      <c r="I8" s="139"/>
      <c r="J8" s="139">
        <f>SUM(J9:J12)</f>
        <v>0.15</v>
      </c>
      <c r="K8" s="139"/>
      <c r="L8" s="139">
        <f>SUM(L9:L12)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368</v>
      </c>
      <c r="C9" s="151" t="s">
        <v>369</v>
      </c>
      <c r="D9" s="146" t="s">
        <v>166</v>
      </c>
      <c r="E9" s="181">
        <v>2</v>
      </c>
      <c r="F9" s="190"/>
      <c r="G9" s="191">
        <f>ROUND(E9*F9,2)</f>
        <v>0</v>
      </c>
      <c r="H9" s="137">
        <v>21</v>
      </c>
      <c r="I9" s="136">
        <v>7.392E-2</v>
      </c>
      <c r="J9" s="136">
        <f>ROUND(E9*I9,2)</f>
        <v>0.15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449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450</v>
      </c>
      <c r="D11" s="138"/>
      <c r="E11" s="182">
        <v>2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outlineLevel="1" x14ac:dyDescent="0.2">
      <c r="A12" s="147">
        <v>2</v>
      </c>
      <c r="B12" s="148" t="s">
        <v>451</v>
      </c>
      <c r="C12" s="153" t="s">
        <v>452</v>
      </c>
      <c r="D12" s="149" t="s">
        <v>231</v>
      </c>
      <c r="E12" s="183">
        <v>1</v>
      </c>
      <c r="F12" s="193"/>
      <c r="G12" s="194">
        <f>ROUND(E12*F12,2)</f>
        <v>0</v>
      </c>
      <c r="H12" s="137">
        <v>21</v>
      </c>
      <c r="I12" s="136">
        <v>0</v>
      </c>
      <c r="J12" s="136">
        <f>ROUND(E12*I12,2)</f>
        <v>0</v>
      </c>
      <c r="K12" s="136">
        <v>0</v>
      </c>
      <c r="L12" s="136">
        <f>ROUND(E12*K12,2)</f>
        <v>0</v>
      </c>
      <c r="M12" s="137" t="s">
        <v>259</v>
      </c>
      <c r="N12" s="137" t="s">
        <v>199</v>
      </c>
      <c r="O12" s="137" t="s">
        <v>168</v>
      </c>
      <c r="P12" s="128"/>
      <c r="Q12" s="128"/>
      <c r="R12" s="128"/>
      <c r="S12" s="128"/>
      <c r="T12" s="128"/>
      <c r="U12" s="128"/>
      <c r="V12" s="128"/>
      <c r="W12" s="128" t="s">
        <v>169</v>
      </c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0" x14ac:dyDescent="0.2">
      <c r="A13" s="141" t="s">
        <v>162</v>
      </c>
      <c r="B13" s="142" t="s">
        <v>93</v>
      </c>
      <c r="C13" s="150" t="s">
        <v>94</v>
      </c>
      <c r="D13" s="143"/>
      <c r="E13" s="180"/>
      <c r="F13" s="188"/>
      <c r="G13" s="189">
        <f>SUMIF(W14:W22,"&lt;&gt;NOR",G14:G22)</f>
        <v>0</v>
      </c>
      <c r="H13" s="140"/>
      <c r="I13" s="139"/>
      <c r="J13" s="139">
        <f>SUM(J14:J22)</f>
        <v>1.7100000000000002</v>
      </c>
      <c r="K13" s="139"/>
      <c r="L13" s="139">
        <f>SUM(L14:L22)</f>
        <v>0</v>
      </c>
      <c r="M13" s="140"/>
      <c r="N13" s="140"/>
      <c r="O13" s="140"/>
      <c r="W13" t="s">
        <v>163</v>
      </c>
    </row>
    <row r="14" spans="1:50" ht="45" outlineLevel="1" x14ac:dyDescent="0.2">
      <c r="A14" s="144">
        <v>3</v>
      </c>
      <c r="B14" s="145" t="s">
        <v>174</v>
      </c>
      <c r="C14" s="151" t="s">
        <v>175</v>
      </c>
      <c r="D14" s="146" t="s">
        <v>166</v>
      </c>
      <c r="E14" s="181">
        <v>8.19</v>
      </c>
      <c r="F14" s="190"/>
      <c r="G14" s="191">
        <f>ROUND(E14*F14,2)</f>
        <v>0</v>
      </c>
      <c r="H14" s="137">
        <v>21</v>
      </c>
      <c r="I14" s="136">
        <v>6.0899999999999999E-3</v>
      </c>
      <c r="J14" s="136">
        <f>ROUND(E14*I14,2)</f>
        <v>0.05</v>
      </c>
      <c r="K14" s="136">
        <v>0</v>
      </c>
      <c r="L14" s="136">
        <f>ROUND(E14*K14,2)</f>
        <v>0</v>
      </c>
      <c r="M14" s="137" t="s">
        <v>167</v>
      </c>
      <c r="N14" s="137" t="s">
        <v>167</v>
      </c>
      <c r="O14" s="137" t="s">
        <v>168</v>
      </c>
      <c r="P14" s="128"/>
      <c r="Q14" s="128"/>
      <c r="R14" s="128"/>
      <c r="S14" s="128"/>
      <c r="T14" s="128"/>
      <c r="U14" s="128"/>
      <c r="V14" s="128"/>
      <c r="W14" s="128" t="s">
        <v>169</v>
      </c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2" x14ac:dyDescent="0.2">
      <c r="A15" s="134"/>
      <c r="B15" s="135"/>
      <c r="C15" s="152" t="s">
        <v>557</v>
      </c>
      <c r="D15" s="138"/>
      <c r="E15" s="182"/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outlineLevel="3" x14ac:dyDescent="0.2">
      <c r="A16" s="134"/>
      <c r="B16" s="135"/>
      <c r="C16" s="152" t="s">
        <v>558</v>
      </c>
      <c r="D16" s="138"/>
      <c r="E16" s="182">
        <v>8.19</v>
      </c>
      <c r="F16" s="192"/>
      <c r="G16" s="192"/>
      <c r="H16" s="137"/>
      <c r="I16" s="136"/>
      <c r="J16" s="136"/>
      <c r="K16" s="136"/>
      <c r="L16" s="136"/>
      <c r="M16" s="137"/>
      <c r="N16" s="137"/>
      <c r="O16" s="137"/>
      <c r="P16" s="128"/>
      <c r="Q16" s="128"/>
      <c r="R16" s="128"/>
      <c r="S16" s="128"/>
      <c r="T16" s="128"/>
      <c r="U16" s="128"/>
      <c r="V16" s="128"/>
      <c r="W16" s="128" t="s">
        <v>171</v>
      </c>
      <c r="X16" s="128">
        <v>0</v>
      </c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ht="22.5" outlineLevel="1" x14ac:dyDescent="0.2">
      <c r="A17" s="144">
        <v>4</v>
      </c>
      <c r="B17" s="145" t="s">
        <v>176</v>
      </c>
      <c r="C17" s="151" t="s">
        <v>177</v>
      </c>
      <c r="D17" s="146" t="s">
        <v>166</v>
      </c>
      <c r="E17" s="181">
        <v>7.8280000000000003</v>
      </c>
      <c r="F17" s="190"/>
      <c r="G17" s="191">
        <f>ROUND(E17*F17,2)</f>
        <v>0</v>
      </c>
      <c r="H17" s="137">
        <v>21</v>
      </c>
      <c r="I17" s="136">
        <v>5.4299999999999999E-3</v>
      </c>
      <c r="J17" s="136">
        <f>ROUND(E17*I17,2)</f>
        <v>0.04</v>
      </c>
      <c r="K17" s="136">
        <v>0</v>
      </c>
      <c r="L17" s="136">
        <f>ROUND(E17*K17,2)</f>
        <v>0</v>
      </c>
      <c r="M17" s="137" t="s">
        <v>167</v>
      </c>
      <c r="N17" s="137" t="s">
        <v>167</v>
      </c>
      <c r="O17" s="137" t="s">
        <v>168</v>
      </c>
      <c r="P17" s="128"/>
      <c r="Q17" s="128"/>
      <c r="R17" s="128"/>
      <c r="S17" s="128"/>
      <c r="T17" s="128"/>
      <c r="U17" s="128"/>
      <c r="V17" s="128"/>
      <c r="W17" s="128" t="s">
        <v>169</v>
      </c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ht="22.5" outlineLevel="2" x14ac:dyDescent="0.2">
      <c r="A18" s="134"/>
      <c r="B18" s="135"/>
      <c r="C18" s="152" t="s">
        <v>455</v>
      </c>
      <c r="D18" s="138"/>
      <c r="E18" s="182"/>
      <c r="F18" s="192"/>
      <c r="G18" s="192"/>
      <c r="H18" s="137"/>
      <c r="I18" s="136"/>
      <c r="J18" s="136"/>
      <c r="K18" s="136"/>
      <c r="L18" s="136"/>
      <c r="M18" s="137"/>
      <c r="N18" s="137"/>
      <c r="O18" s="137"/>
      <c r="P18" s="128"/>
      <c r="Q18" s="128"/>
      <c r="R18" s="128"/>
      <c r="S18" s="128"/>
      <c r="T18" s="128"/>
      <c r="U18" s="128"/>
      <c r="V18" s="128"/>
      <c r="W18" s="128" t="s">
        <v>171</v>
      </c>
      <c r="X18" s="128">
        <v>0</v>
      </c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outlineLevel="3" x14ac:dyDescent="0.2">
      <c r="A19" s="134"/>
      <c r="B19" s="135"/>
      <c r="C19" s="152" t="s">
        <v>559</v>
      </c>
      <c r="D19" s="138"/>
      <c r="E19" s="182">
        <v>7.83</v>
      </c>
      <c r="F19" s="192"/>
      <c r="G19" s="192"/>
      <c r="H19" s="137"/>
      <c r="I19" s="136"/>
      <c r="J19" s="136"/>
      <c r="K19" s="136"/>
      <c r="L19" s="136"/>
      <c r="M19" s="137"/>
      <c r="N19" s="137"/>
      <c r="O19" s="137"/>
      <c r="P19" s="128"/>
      <c r="Q19" s="128"/>
      <c r="R19" s="128"/>
      <c r="S19" s="128"/>
      <c r="T19" s="128"/>
      <c r="U19" s="128"/>
      <c r="V19" s="128"/>
      <c r="W19" s="128" t="s">
        <v>171</v>
      </c>
      <c r="X19" s="128">
        <v>0</v>
      </c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ht="22.5" outlineLevel="1" x14ac:dyDescent="0.2">
      <c r="A20" s="144">
        <v>5</v>
      </c>
      <c r="B20" s="145" t="s">
        <v>180</v>
      </c>
      <c r="C20" s="151" t="s">
        <v>181</v>
      </c>
      <c r="D20" s="146" t="s">
        <v>166</v>
      </c>
      <c r="E20" s="181">
        <v>36.654000000000003</v>
      </c>
      <c r="F20" s="190"/>
      <c r="G20" s="191">
        <f>ROUND(E20*F20,2)</f>
        <v>0</v>
      </c>
      <c r="H20" s="137">
        <v>21</v>
      </c>
      <c r="I20" s="136">
        <v>4.4139999999999999E-2</v>
      </c>
      <c r="J20" s="136">
        <f>ROUND(E20*I20,2)</f>
        <v>1.62</v>
      </c>
      <c r="K20" s="136">
        <v>0</v>
      </c>
      <c r="L20" s="136">
        <f>ROUND(E20*K20,2)</f>
        <v>0</v>
      </c>
      <c r="M20" s="137" t="s">
        <v>167</v>
      </c>
      <c r="N20" s="137" t="s">
        <v>167</v>
      </c>
      <c r="O20" s="137" t="s">
        <v>168</v>
      </c>
      <c r="P20" s="128"/>
      <c r="Q20" s="128"/>
      <c r="R20" s="128"/>
      <c r="S20" s="128"/>
      <c r="T20" s="128"/>
      <c r="U20" s="128"/>
      <c r="V20" s="128"/>
      <c r="W20" s="128" t="s">
        <v>169</v>
      </c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ht="22.5" outlineLevel="2" x14ac:dyDescent="0.2">
      <c r="A21" s="134"/>
      <c r="B21" s="135"/>
      <c r="C21" s="152" t="s">
        <v>560</v>
      </c>
      <c r="D21" s="138"/>
      <c r="E21" s="182"/>
      <c r="F21" s="192"/>
      <c r="G21" s="192"/>
      <c r="H21" s="137"/>
      <c r="I21" s="136"/>
      <c r="J21" s="136"/>
      <c r="K21" s="136"/>
      <c r="L21" s="136"/>
      <c r="M21" s="137"/>
      <c r="N21" s="137"/>
      <c r="O21" s="137"/>
      <c r="P21" s="128"/>
      <c r="Q21" s="128"/>
      <c r="R21" s="128"/>
      <c r="S21" s="128"/>
      <c r="T21" s="128"/>
      <c r="U21" s="128"/>
      <c r="V21" s="128"/>
      <c r="W21" s="128" t="s">
        <v>171</v>
      </c>
      <c r="X21" s="128">
        <v>0</v>
      </c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outlineLevel="3" x14ac:dyDescent="0.2">
      <c r="A22" s="134"/>
      <c r="B22" s="135"/>
      <c r="C22" s="152" t="s">
        <v>561</v>
      </c>
      <c r="D22" s="138"/>
      <c r="E22" s="182">
        <v>36.65</v>
      </c>
      <c r="F22" s="192"/>
      <c r="G22" s="192"/>
      <c r="H22" s="137"/>
      <c r="I22" s="136"/>
      <c r="J22" s="136"/>
      <c r="K22" s="136"/>
      <c r="L22" s="136"/>
      <c r="M22" s="137"/>
      <c r="N22" s="137"/>
      <c r="O22" s="137"/>
      <c r="P22" s="128"/>
      <c r="Q22" s="128"/>
      <c r="R22" s="128"/>
      <c r="S22" s="128"/>
      <c r="T22" s="128"/>
      <c r="U22" s="128"/>
      <c r="V22" s="128"/>
      <c r="W22" s="128" t="s">
        <v>171</v>
      </c>
      <c r="X22" s="128">
        <v>0</v>
      </c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</row>
    <row r="23" spans="1:50" x14ac:dyDescent="0.2">
      <c r="A23" s="141" t="s">
        <v>162</v>
      </c>
      <c r="B23" s="142" t="s">
        <v>95</v>
      </c>
      <c r="C23" s="150" t="s">
        <v>96</v>
      </c>
      <c r="D23" s="143"/>
      <c r="E23" s="180"/>
      <c r="F23" s="188"/>
      <c r="G23" s="189">
        <f>SUMIF(W24:W30,"&lt;&gt;NOR",G24:G30)</f>
        <v>0</v>
      </c>
      <c r="H23" s="140"/>
      <c r="I23" s="139"/>
      <c r="J23" s="139">
        <f>SUM(J24:J30)</f>
        <v>4.18</v>
      </c>
      <c r="K23" s="139"/>
      <c r="L23" s="139">
        <f>SUM(L24:L30)</f>
        <v>0</v>
      </c>
      <c r="M23" s="140"/>
      <c r="N23" s="140"/>
      <c r="O23" s="140"/>
      <c r="W23" t="s">
        <v>163</v>
      </c>
    </row>
    <row r="24" spans="1:50" ht="22.5" outlineLevel="1" x14ac:dyDescent="0.2">
      <c r="A24" s="144">
        <v>6</v>
      </c>
      <c r="B24" s="145" t="s">
        <v>184</v>
      </c>
      <c r="C24" s="151" t="s">
        <v>185</v>
      </c>
      <c r="D24" s="146" t="s">
        <v>186</v>
      </c>
      <c r="E24" s="181">
        <v>1.6379999999999999</v>
      </c>
      <c r="F24" s="190"/>
      <c r="G24" s="191">
        <f>ROUND(E24*F24,2)</f>
        <v>0</v>
      </c>
      <c r="H24" s="137">
        <v>21</v>
      </c>
      <c r="I24" s="136">
        <v>2.5249999999999999</v>
      </c>
      <c r="J24" s="136">
        <f>ROUND(E24*I24,2)</f>
        <v>4.1399999999999997</v>
      </c>
      <c r="K24" s="136">
        <v>0</v>
      </c>
      <c r="L24" s="136">
        <f>ROUND(E24*K24,2)</f>
        <v>0</v>
      </c>
      <c r="M24" s="137" t="s">
        <v>167</v>
      </c>
      <c r="N24" s="137" t="s">
        <v>167</v>
      </c>
      <c r="O24" s="137" t="s">
        <v>168</v>
      </c>
      <c r="P24" s="128"/>
      <c r="Q24" s="128"/>
      <c r="R24" s="128"/>
      <c r="S24" s="128"/>
      <c r="T24" s="128"/>
      <c r="U24" s="128"/>
      <c r="V24" s="128"/>
      <c r="W24" s="128" t="s">
        <v>169</v>
      </c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2" x14ac:dyDescent="0.2">
      <c r="A25" s="134"/>
      <c r="B25" s="135"/>
      <c r="C25" s="152" t="s">
        <v>562</v>
      </c>
      <c r="D25" s="138"/>
      <c r="E25" s="182"/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outlineLevel="3" x14ac:dyDescent="0.2">
      <c r="A26" s="134"/>
      <c r="B26" s="135"/>
      <c r="C26" s="152" t="s">
        <v>563</v>
      </c>
      <c r="D26" s="138"/>
      <c r="E26" s="182">
        <v>1.64</v>
      </c>
      <c r="F26" s="192"/>
      <c r="G26" s="192"/>
      <c r="H26" s="137"/>
      <c r="I26" s="136"/>
      <c r="J26" s="136"/>
      <c r="K26" s="136"/>
      <c r="L26" s="136"/>
      <c r="M26" s="137"/>
      <c r="N26" s="137"/>
      <c r="O26" s="137"/>
      <c r="P26" s="128"/>
      <c r="Q26" s="128"/>
      <c r="R26" s="128"/>
      <c r="S26" s="128"/>
      <c r="T26" s="128"/>
      <c r="U26" s="128"/>
      <c r="V26" s="128"/>
      <c r="W26" s="128" t="s">
        <v>171</v>
      </c>
      <c r="X26" s="128">
        <v>0</v>
      </c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22.5" outlineLevel="1" x14ac:dyDescent="0.2">
      <c r="A27" s="147">
        <v>7</v>
      </c>
      <c r="B27" s="148" t="s">
        <v>187</v>
      </c>
      <c r="C27" s="153" t="s">
        <v>188</v>
      </c>
      <c r="D27" s="149" t="s">
        <v>186</v>
      </c>
      <c r="E27" s="183">
        <v>1.6379999999999999</v>
      </c>
      <c r="F27" s="193"/>
      <c r="G27" s="194">
        <f>ROUND(E27*F27,2)</f>
        <v>0</v>
      </c>
      <c r="H27" s="137">
        <v>21</v>
      </c>
      <c r="I27" s="136">
        <v>0</v>
      </c>
      <c r="J27" s="136">
        <f>ROUND(E27*I27,2)</f>
        <v>0</v>
      </c>
      <c r="K27" s="136">
        <v>0</v>
      </c>
      <c r="L27" s="136">
        <f>ROUND(E27*K27,2)</f>
        <v>0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ht="22.5" outlineLevel="1" x14ac:dyDescent="0.2">
      <c r="A28" s="144">
        <v>8</v>
      </c>
      <c r="B28" s="145" t="s">
        <v>189</v>
      </c>
      <c r="C28" s="151" t="s">
        <v>190</v>
      </c>
      <c r="D28" s="146" t="s">
        <v>191</v>
      </c>
      <c r="E28" s="181">
        <v>4.054E-2</v>
      </c>
      <c r="F28" s="190"/>
      <c r="G28" s="191">
        <f>ROUND(E28*F28,2)</f>
        <v>0</v>
      </c>
      <c r="H28" s="137">
        <v>21</v>
      </c>
      <c r="I28" s="136">
        <v>1.0662499999999999</v>
      </c>
      <c r="J28" s="136">
        <f>ROUND(E28*I28,2)</f>
        <v>0.04</v>
      </c>
      <c r="K28" s="136">
        <v>0</v>
      </c>
      <c r="L28" s="136">
        <f>ROUND(E28*K28,2)</f>
        <v>0</v>
      </c>
      <c r="M28" s="137" t="s">
        <v>167</v>
      </c>
      <c r="N28" s="137" t="s">
        <v>167</v>
      </c>
      <c r="O28" s="137" t="s">
        <v>168</v>
      </c>
      <c r="P28" s="128"/>
      <c r="Q28" s="128"/>
      <c r="R28" s="128"/>
      <c r="S28" s="128"/>
      <c r="T28" s="128"/>
      <c r="U28" s="128"/>
      <c r="V28" s="128"/>
      <c r="W28" s="128" t="s">
        <v>169</v>
      </c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2" x14ac:dyDescent="0.2">
      <c r="A29" s="134"/>
      <c r="B29" s="135"/>
      <c r="C29" s="152" t="s">
        <v>564</v>
      </c>
      <c r="D29" s="138"/>
      <c r="E29" s="182"/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outlineLevel="3" x14ac:dyDescent="0.2">
      <c r="A30" s="134"/>
      <c r="B30" s="135"/>
      <c r="C30" s="152" t="s">
        <v>565</v>
      </c>
      <c r="D30" s="138"/>
      <c r="E30" s="182">
        <v>0.04</v>
      </c>
      <c r="F30" s="192"/>
      <c r="G30" s="192"/>
      <c r="H30" s="137"/>
      <c r="I30" s="136"/>
      <c r="J30" s="136"/>
      <c r="K30" s="136"/>
      <c r="L30" s="136"/>
      <c r="M30" s="137"/>
      <c r="N30" s="137"/>
      <c r="O30" s="137"/>
      <c r="P30" s="128"/>
      <c r="Q30" s="128"/>
      <c r="R30" s="128"/>
      <c r="S30" s="128"/>
      <c r="T30" s="128"/>
      <c r="U30" s="128"/>
      <c r="V30" s="128"/>
      <c r="W30" s="128" t="s">
        <v>171</v>
      </c>
      <c r="X30" s="128">
        <v>0</v>
      </c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</row>
    <row r="31" spans="1:50" x14ac:dyDescent="0.2">
      <c r="A31" s="141" t="s">
        <v>162</v>
      </c>
      <c r="B31" s="142" t="s">
        <v>97</v>
      </c>
      <c r="C31" s="150" t="s">
        <v>98</v>
      </c>
      <c r="D31" s="143"/>
      <c r="E31" s="180"/>
      <c r="F31" s="188"/>
      <c r="G31" s="189">
        <f>SUMIF(W32:W34,"&lt;&gt;NOR",G32:G34)</f>
        <v>0</v>
      </c>
      <c r="H31" s="140"/>
      <c r="I31" s="139"/>
      <c r="J31" s="139">
        <f>SUM(J32:J34)</f>
        <v>0.21</v>
      </c>
      <c r="K31" s="139"/>
      <c r="L31" s="139">
        <f>SUM(L32:L34)</f>
        <v>0</v>
      </c>
      <c r="M31" s="140"/>
      <c r="N31" s="140"/>
      <c r="O31" s="140"/>
      <c r="W31" t="s">
        <v>163</v>
      </c>
    </row>
    <row r="32" spans="1:50" ht="22.5" outlineLevel="1" x14ac:dyDescent="0.2">
      <c r="A32" s="147">
        <v>9</v>
      </c>
      <c r="B32" s="148" t="s">
        <v>194</v>
      </c>
      <c r="C32" s="153" t="s">
        <v>195</v>
      </c>
      <c r="D32" s="149" t="s">
        <v>196</v>
      </c>
      <c r="E32" s="183">
        <v>3</v>
      </c>
      <c r="F32" s="193"/>
      <c r="G32" s="194">
        <f>ROUND(E32*F32,2)</f>
        <v>0</v>
      </c>
      <c r="H32" s="137">
        <v>21</v>
      </c>
      <c r="I32" s="136">
        <v>5.4109999999999998E-2</v>
      </c>
      <c r="J32" s="136">
        <f>ROUND(E32*I32,2)</f>
        <v>0.16</v>
      </c>
      <c r="K32" s="136">
        <v>0</v>
      </c>
      <c r="L32" s="136">
        <f>ROUND(E32*K32,2)</f>
        <v>0</v>
      </c>
      <c r="M32" s="137" t="s">
        <v>167</v>
      </c>
      <c r="N32" s="137" t="s">
        <v>167</v>
      </c>
      <c r="O32" s="137" t="s">
        <v>168</v>
      </c>
      <c r="P32" s="128"/>
      <c r="Q32" s="128"/>
      <c r="R32" s="128"/>
      <c r="S32" s="128"/>
      <c r="T32" s="128"/>
      <c r="U32" s="128"/>
      <c r="V32" s="128"/>
      <c r="W32" s="128" t="s">
        <v>169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outlineLevel="1" x14ac:dyDescent="0.2">
      <c r="A33" s="147">
        <v>10</v>
      </c>
      <c r="B33" s="148" t="s">
        <v>382</v>
      </c>
      <c r="C33" s="153" t="s">
        <v>383</v>
      </c>
      <c r="D33" s="149" t="s">
        <v>196</v>
      </c>
      <c r="E33" s="183">
        <v>2</v>
      </c>
      <c r="F33" s="193"/>
      <c r="G33" s="194">
        <f>ROUND(E33*F33,2)</f>
        <v>0</v>
      </c>
      <c r="H33" s="137">
        <v>21</v>
      </c>
      <c r="I33" s="136">
        <v>1.7000000000000001E-2</v>
      </c>
      <c r="J33" s="136">
        <f>ROUND(E33*I33,2)</f>
        <v>0.03</v>
      </c>
      <c r="K33" s="136">
        <v>0</v>
      </c>
      <c r="L33" s="136">
        <f>ROUND(E33*K33,2)</f>
        <v>0</v>
      </c>
      <c r="M33" s="137" t="s">
        <v>167</v>
      </c>
      <c r="N33" s="137" t="s">
        <v>167</v>
      </c>
      <c r="O33" s="137" t="s">
        <v>200</v>
      </c>
      <c r="P33" s="128"/>
      <c r="Q33" s="128"/>
      <c r="R33" s="128"/>
      <c r="S33" s="128"/>
      <c r="T33" s="128"/>
      <c r="U33" s="128"/>
      <c r="V33" s="128"/>
      <c r="W33" s="128" t="s">
        <v>201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outlineLevel="1" x14ac:dyDescent="0.2">
      <c r="A34" s="147">
        <v>11</v>
      </c>
      <c r="B34" s="148" t="s">
        <v>197</v>
      </c>
      <c r="C34" s="153" t="s">
        <v>198</v>
      </c>
      <c r="D34" s="149" t="s">
        <v>196</v>
      </c>
      <c r="E34" s="183">
        <v>1</v>
      </c>
      <c r="F34" s="193"/>
      <c r="G34" s="194">
        <f>ROUND(E34*F34,2)</f>
        <v>0</v>
      </c>
      <c r="H34" s="137">
        <v>21</v>
      </c>
      <c r="I34" s="136">
        <v>1.72E-2</v>
      </c>
      <c r="J34" s="136">
        <f>ROUND(E34*I34,2)</f>
        <v>0.02</v>
      </c>
      <c r="K34" s="136">
        <v>0</v>
      </c>
      <c r="L34" s="136">
        <f>ROUND(E34*K34,2)</f>
        <v>0</v>
      </c>
      <c r="M34" s="137" t="s">
        <v>167</v>
      </c>
      <c r="N34" s="137" t="s">
        <v>167</v>
      </c>
      <c r="O34" s="137" t="s">
        <v>200</v>
      </c>
      <c r="P34" s="128"/>
      <c r="Q34" s="128"/>
      <c r="R34" s="128"/>
      <c r="S34" s="128"/>
      <c r="T34" s="128"/>
      <c r="U34" s="128"/>
      <c r="V34" s="128"/>
      <c r="W34" s="128" t="s">
        <v>201</v>
      </c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</row>
    <row r="35" spans="1:50" x14ac:dyDescent="0.2">
      <c r="A35" s="141" t="s">
        <v>162</v>
      </c>
      <c r="B35" s="142" t="s">
        <v>101</v>
      </c>
      <c r="C35" s="150" t="s">
        <v>102</v>
      </c>
      <c r="D35" s="143"/>
      <c r="E35" s="180"/>
      <c r="F35" s="188"/>
      <c r="G35" s="189">
        <f>SUMIF(W36:W36,"&lt;&gt;NOR",G36:G36)</f>
        <v>0</v>
      </c>
      <c r="H35" s="140"/>
      <c r="I35" s="139"/>
      <c r="J35" s="139">
        <f>SUM(J36:J36)</f>
        <v>0.01</v>
      </c>
      <c r="K35" s="139"/>
      <c r="L35" s="139">
        <f>SUM(L36:L36)</f>
        <v>0</v>
      </c>
      <c r="M35" s="140"/>
      <c r="N35" s="140"/>
      <c r="O35" s="140"/>
      <c r="W35" t="s">
        <v>163</v>
      </c>
    </row>
    <row r="36" spans="1:50" ht="22.5" outlineLevel="1" x14ac:dyDescent="0.2">
      <c r="A36" s="147">
        <v>12</v>
      </c>
      <c r="B36" s="148" t="s">
        <v>202</v>
      </c>
      <c r="C36" s="153" t="s">
        <v>203</v>
      </c>
      <c r="D36" s="149" t="s">
        <v>166</v>
      </c>
      <c r="E36" s="183">
        <v>8.19</v>
      </c>
      <c r="F36" s="193"/>
      <c r="G36" s="194">
        <f>ROUND(E36*F36,2)</f>
        <v>0</v>
      </c>
      <c r="H36" s="137">
        <v>21</v>
      </c>
      <c r="I36" s="136">
        <v>1.2099999999999999E-3</v>
      </c>
      <c r="J36" s="136">
        <f>ROUND(E36*I36,2)</f>
        <v>0.01</v>
      </c>
      <c r="K36" s="136">
        <v>0</v>
      </c>
      <c r="L36" s="136">
        <f>ROUND(E36*K36,2)</f>
        <v>0</v>
      </c>
      <c r="M36" s="137" t="s">
        <v>167</v>
      </c>
      <c r="N36" s="137" t="s">
        <v>167</v>
      </c>
      <c r="O36" s="137" t="s">
        <v>168</v>
      </c>
      <c r="P36" s="128"/>
      <c r="Q36" s="128"/>
      <c r="R36" s="128"/>
      <c r="S36" s="128"/>
      <c r="T36" s="128"/>
      <c r="U36" s="128"/>
      <c r="V36" s="128"/>
      <c r="W36" s="128" t="s">
        <v>169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ht="25.5" x14ac:dyDescent="0.2">
      <c r="A37" s="141" t="s">
        <v>162</v>
      </c>
      <c r="B37" s="142" t="s">
        <v>103</v>
      </c>
      <c r="C37" s="150" t="s">
        <v>104</v>
      </c>
      <c r="D37" s="143"/>
      <c r="E37" s="180"/>
      <c r="F37" s="188"/>
      <c r="G37" s="189">
        <f>SUMIF(W38:W38,"&lt;&gt;NOR",G38:G38)</f>
        <v>0</v>
      </c>
      <c r="H37" s="140"/>
      <c r="I37" s="139"/>
      <c r="J37" s="139">
        <f>SUM(J38:J38)</f>
        <v>0</v>
      </c>
      <c r="K37" s="139"/>
      <c r="L37" s="139">
        <f>SUM(L38:L38)</f>
        <v>0</v>
      </c>
      <c r="M37" s="140"/>
      <c r="N37" s="140"/>
      <c r="O37" s="140"/>
      <c r="W37" t="s">
        <v>163</v>
      </c>
    </row>
    <row r="38" spans="1:50" ht="45" outlineLevel="1" x14ac:dyDescent="0.2">
      <c r="A38" s="147">
        <v>13</v>
      </c>
      <c r="B38" s="148" t="s">
        <v>204</v>
      </c>
      <c r="C38" s="153" t="s">
        <v>205</v>
      </c>
      <c r="D38" s="149" t="s">
        <v>166</v>
      </c>
      <c r="E38" s="183">
        <v>8.19</v>
      </c>
      <c r="F38" s="193"/>
      <c r="G38" s="194">
        <f>ROUND(E38*F38,2)</f>
        <v>0</v>
      </c>
      <c r="H38" s="137">
        <v>21</v>
      </c>
      <c r="I38" s="136">
        <v>4.0000000000000003E-5</v>
      </c>
      <c r="J38" s="136">
        <f>ROUND(E38*I38,2)</f>
        <v>0</v>
      </c>
      <c r="K38" s="136">
        <v>0</v>
      </c>
      <c r="L38" s="136">
        <f>ROUND(E38*K38,2)</f>
        <v>0</v>
      </c>
      <c r="M38" s="137" t="s">
        <v>167</v>
      </c>
      <c r="N38" s="137" t="s">
        <v>167</v>
      </c>
      <c r="O38" s="137" t="s">
        <v>168</v>
      </c>
      <c r="P38" s="128"/>
      <c r="Q38" s="128"/>
      <c r="R38" s="128"/>
      <c r="S38" s="128"/>
      <c r="T38" s="128"/>
      <c r="U38" s="128"/>
      <c r="V38" s="128"/>
      <c r="W38" s="128" t="s">
        <v>169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1:50" x14ac:dyDescent="0.2">
      <c r="A39" s="141" t="s">
        <v>162</v>
      </c>
      <c r="B39" s="142" t="s">
        <v>105</v>
      </c>
      <c r="C39" s="150" t="s">
        <v>106</v>
      </c>
      <c r="D39" s="143"/>
      <c r="E39" s="180"/>
      <c r="F39" s="188"/>
      <c r="G39" s="189">
        <f>SUMIF(W40:W60,"&lt;&gt;NOR",G40:G60)</f>
        <v>0</v>
      </c>
      <c r="H39" s="140"/>
      <c r="I39" s="139"/>
      <c r="J39" s="139">
        <f>SUM(J40:J60)</f>
        <v>0</v>
      </c>
      <c r="K39" s="139"/>
      <c r="L39" s="139">
        <f>SUM(L40:L60)</f>
        <v>6.660000000000001</v>
      </c>
      <c r="M39" s="140"/>
      <c r="N39" s="140"/>
      <c r="O39" s="140"/>
      <c r="W39" t="s">
        <v>163</v>
      </c>
    </row>
    <row r="40" spans="1:50" ht="33.75" outlineLevel="1" x14ac:dyDescent="0.2">
      <c r="A40" s="144">
        <v>14</v>
      </c>
      <c r="B40" s="145" t="s">
        <v>210</v>
      </c>
      <c r="C40" s="151" t="s">
        <v>211</v>
      </c>
      <c r="D40" s="146" t="s">
        <v>186</v>
      </c>
      <c r="E40" s="181">
        <v>1.6379999999999999</v>
      </c>
      <c r="F40" s="190"/>
      <c r="G40" s="191">
        <f>ROUND(E40*F40,2)</f>
        <v>0</v>
      </c>
      <c r="H40" s="137">
        <v>21</v>
      </c>
      <c r="I40" s="136">
        <v>0</v>
      </c>
      <c r="J40" s="136">
        <f>ROUND(E40*I40,2)</f>
        <v>0</v>
      </c>
      <c r="K40" s="136">
        <v>2.2000000000000002</v>
      </c>
      <c r="L40" s="136">
        <f>ROUND(E40*K40,2)</f>
        <v>3.6</v>
      </c>
      <c r="M40" s="137" t="s">
        <v>167</v>
      </c>
      <c r="N40" s="137" t="s">
        <v>167</v>
      </c>
      <c r="O40" s="137" t="s">
        <v>168</v>
      </c>
      <c r="P40" s="128"/>
      <c r="Q40" s="128"/>
      <c r="R40" s="128"/>
      <c r="S40" s="128"/>
      <c r="T40" s="128"/>
      <c r="U40" s="128"/>
      <c r="V40" s="128"/>
      <c r="W40" s="128" t="s">
        <v>169</v>
      </c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2" x14ac:dyDescent="0.2">
      <c r="A41" s="134"/>
      <c r="B41" s="135"/>
      <c r="C41" s="152" t="s">
        <v>566</v>
      </c>
      <c r="D41" s="138"/>
      <c r="E41" s="182"/>
      <c r="F41" s="192"/>
      <c r="G41" s="192"/>
      <c r="H41" s="137"/>
      <c r="I41" s="136"/>
      <c r="J41" s="136"/>
      <c r="K41" s="136"/>
      <c r="L41" s="136"/>
      <c r="M41" s="137"/>
      <c r="N41" s="137"/>
      <c r="O41" s="137"/>
      <c r="P41" s="128"/>
      <c r="Q41" s="128"/>
      <c r="R41" s="128"/>
      <c r="S41" s="128"/>
      <c r="T41" s="128"/>
      <c r="U41" s="128"/>
      <c r="V41" s="128"/>
      <c r="W41" s="128" t="s">
        <v>171</v>
      </c>
      <c r="X41" s="128">
        <v>0</v>
      </c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outlineLevel="3" x14ac:dyDescent="0.2">
      <c r="A42" s="134"/>
      <c r="B42" s="135"/>
      <c r="C42" s="152" t="s">
        <v>563</v>
      </c>
      <c r="D42" s="138"/>
      <c r="E42" s="182">
        <v>1.64</v>
      </c>
      <c r="F42" s="192"/>
      <c r="G42" s="192"/>
      <c r="H42" s="137"/>
      <c r="I42" s="136"/>
      <c r="J42" s="136"/>
      <c r="K42" s="136"/>
      <c r="L42" s="136"/>
      <c r="M42" s="137"/>
      <c r="N42" s="137"/>
      <c r="O42" s="137"/>
      <c r="P42" s="128"/>
      <c r="Q42" s="128"/>
      <c r="R42" s="128"/>
      <c r="S42" s="128"/>
      <c r="T42" s="128"/>
      <c r="U42" s="128"/>
      <c r="V42" s="128"/>
      <c r="W42" s="128" t="s">
        <v>171</v>
      </c>
      <c r="X42" s="128">
        <v>0</v>
      </c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ht="22.5" outlineLevel="1" x14ac:dyDescent="0.2">
      <c r="A43" s="144">
        <v>15</v>
      </c>
      <c r="B43" s="145" t="s">
        <v>214</v>
      </c>
      <c r="C43" s="151" t="s">
        <v>215</v>
      </c>
      <c r="D43" s="146" t="s">
        <v>166</v>
      </c>
      <c r="E43" s="181">
        <v>8.19</v>
      </c>
      <c r="F43" s="190"/>
      <c r="G43" s="191">
        <f>ROUND(E43*F43,2)</f>
        <v>0</v>
      </c>
      <c r="H43" s="137">
        <v>21</v>
      </c>
      <c r="I43" s="136">
        <v>0</v>
      </c>
      <c r="J43" s="136">
        <f>ROUND(E43*I43,2)</f>
        <v>0</v>
      </c>
      <c r="K43" s="136">
        <v>0.02</v>
      </c>
      <c r="L43" s="136">
        <f>ROUND(E43*K43,2)</f>
        <v>0.16</v>
      </c>
      <c r="M43" s="137" t="s">
        <v>167</v>
      </c>
      <c r="N43" s="137" t="s">
        <v>167</v>
      </c>
      <c r="O43" s="137" t="s">
        <v>168</v>
      </c>
      <c r="P43" s="128"/>
      <c r="Q43" s="128"/>
      <c r="R43" s="128"/>
      <c r="S43" s="128"/>
      <c r="T43" s="128"/>
      <c r="U43" s="128"/>
      <c r="V43" s="128"/>
      <c r="W43" s="128" t="s">
        <v>169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2" x14ac:dyDescent="0.2">
      <c r="A44" s="134"/>
      <c r="B44" s="135"/>
      <c r="C44" s="152" t="s">
        <v>567</v>
      </c>
      <c r="D44" s="138"/>
      <c r="E44" s="182"/>
      <c r="F44" s="192"/>
      <c r="G44" s="192"/>
      <c r="H44" s="137"/>
      <c r="I44" s="136"/>
      <c r="J44" s="136"/>
      <c r="K44" s="136"/>
      <c r="L44" s="136"/>
      <c r="M44" s="137"/>
      <c r="N44" s="137"/>
      <c r="O44" s="137"/>
      <c r="P44" s="128"/>
      <c r="Q44" s="128"/>
      <c r="R44" s="128"/>
      <c r="S44" s="128"/>
      <c r="T44" s="128"/>
      <c r="U44" s="128"/>
      <c r="V44" s="128"/>
      <c r="W44" s="128" t="s">
        <v>171</v>
      </c>
      <c r="X44" s="128">
        <v>0</v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outlineLevel="3" x14ac:dyDescent="0.2">
      <c r="A45" s="134"/>
      <c r="B45" s="135"/>
      <c r="C45" s="152" t="s">
        <v>558</v>
      </c>
      <c r="D45" s="138"/>
      <c r="E45" s="182">
        <v>8.19</v>
      </c>
      <c r="F45" s="192"/>
      <c r="G45" s="192"/>
      <c r="H45" s="137"/>
      <c r="I45" s="136"/>
      <c r="J45" s="136"/>
      <c r="K45" s="136"/>
      <c r="L45" s="136"/>
      <c r="M45" s="137"/>
      <c r="N45" s="137"/>
      <c r="O45" s="137"/>
      <c r="P45" s="128"/>
      <c r="Q45" s="128"/>
      <c r="R45" s="128"/>
      <c r="S45" s="128"/>
      <c r="T45" s="128"/>
      <c r="U45" s="128"/>
      <c r="V45" s="128"/>
      <c r="W45" s="128" t="s">
        <v>171</v>
      </c>
      <c r="X45" s="128">
        <v>0</v>
      </c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ht="22.5" outlineLevel="1" x14ac:dyDescent="0.2">
      <c r="A46" s="147">
        <v>16</v>
      </c>
      <c r="B46" s="148" t="s">
        <v>218</v>
      </c>
      <c r="C46" s="153" t="s">
        <v>219</v>
      </c>
      <c r="D46" s="149" t="s">
        <v>196</v>
      </c>
      <c r="E46" s="183">
        <v>3</v>
      </c>
      <c r="F46" s="193"/>
      <c r="G46" s="194">
        <f>ROUND(E46*F46,2)</f>
        <v>0</v>
      </c>
      <c r="H46" s="137">
        <v>21</v>
      </c>
      <c r="I46" s="136">
        <v>0</v>
      </c>
      <c r="J46" s="136">
        <f>ROUND(E46*I46,2)</f>
        <v>0</v>
      </c>
      <c r="K46" s="136">
        <v>0</v>
      </c>
      <c r="L46" s="136">
        <f>ROUND(E46*K46,2)</f>
        <v>0</v>
      </c>
      <c r="M46" s="137" t="s">
        <v>167</v>
      </c>
      <c r="N46" s="137" t="s">
        <v>167</v>
      </c>
      <c r="O46" s="137" t="s">
        <v>168</v>
      </c>
      <c r="P46" s="128"/>
      <c r="Q46" s="128"/>
      <c r="R46" s="128"/>
      <c r="S46" s="128"/>
      <c r="T46" s="128"/>
      <c r="U46" s="128"/>
      <c r="V46" s="128"/>
      <c r="W46" s="128" t="s">
        <v>169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ht="45" outlineLevel="1" x14ac:dyDescent="0.2">
      <c r="A47" s="144">
        <v>17</v>
      </c>
      <c r="B47" s="145" t="s">
        <v>220</v>
      </c>
      <c r="C47" s="151" t="s">
        <v>221</v>
      </c>
      <c r="D47" s="146" t="s">
        <v>166</v>
      </c>
      <c r="E47" s="181">
        <v>4</v>
      </c>
      <c r="F47" s="190"/>
      <c r="G47" s="191">
        <f>ROUND(E47*F47,2)</f>
        <v>0</v>
      </c>
      <c r="H47" s="137">
        <v>21</v>
      </c>
      <c r="I47" s="136">
        <v>1.17E-3</v>
      </c>
      <c r="J47" s="136">
        <f>ROUND(E47*I47,2)</f>
        <v>0</v>
      </c>
      <c r="K47" s="136">
        <v>7.5999999999999998E-2</v>
      </c>
      <c r="L47" s="136">
        <f>ROUND(E47*K47,2)</f>
        <v>0.3</v>
      </c>
      <c r="M47" s="137" t="s">
        <v>167</v>
      </c>
      <c r="N47" s="137" t="s">
        <v>167</v>
      </c>
      <c r="O47" s="137" t="s">
        <v>168</v>
      </c>
      <c r="P47" s="128"/>
      <c r="Q47" s="128"/>
      <c r="R47" s="128"/>
      <c r="S47" s="128"/>
      <c r="T47" s="128"/>
      <c r="U47" s="128"/>
      <c r="V47" s="128"/>
      <c r="W47" s="128" t="s">
        <v>169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outlineLevel="2" x14ac:dyDescent="0.2">
      <c r="A48" s="134"/>
      <c r="B48" s="135"/>
      <c r="C48" s="152" t="s">
        <v>568</v>
      </c>
      <c r="D48" s="138"/>
      <c r="E48" s="182">
        <v>4</v>
      </c>
      <c r="F48" s="192"/>
      <c r="G48" s="192"/>
      <c r="H48" s="137"/>
      <c r="I48" s="136"/>
      <c r="J48" s="136"/>
      <c r="K48" s="136"/>
      <c r="L48" s="136"/>
      <c r="M48" s="137"/>
      <c r="N48" s="137"/>
      <c r="O48" s="137"/>
      <c r="P48" s="128"/>
      <c r="Q48" s="128"/>
      <c r="R48" s="128"/>
      <c r="S48" s="128"/>
      <c r="T48" s="128"/>
      <c r="U48" s="128"/>
      <c r="V48" s="128"/>
      <c r="W48" s="128" t="s">
        <v>171</v>
      </c>
      <c r="X48" s="128">
        <v>0</v>
      </c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ht="22.5" outlineLevel="1" x14ac:dyDescent="0.2">
      <c r="A49" s="144">
        <v>18</v>
      </c>
      <c r="B49" s="145" t="s">
        <v>223</v>
      </c>
      <c r="C49" s="151" t="s">
        <v>224</v>
      </c>
      <c r="D49" s="146" t="s">
        <v>166</v>
      </c>
      <c r="E49" s="181">
        <v>36.654000000000003</v>
      </c>
      <c r="F49" s="190"/>
      <c r="G49" s="191">
        <f>ROUND(E49*F49,2)</f>
        <v>0</v>
      </c>
      <c r="H49" s="137">
        <v>21</v>
      </c>
      <c r="I49" s="136">
        <v>0</v>
      </c>
      <c r="J49" s="136">
        <f>ROUND(E49*I49,2)</f>
        <v>0</v>
      </c>
      <c r="K49" s="136">
        <v>6.8000000000000005E-2</v>
      </c>
      <c r="L49" s="136">
        <f>ROUND(E49*K49,2)</f>
        <v>2.4900000000000002</v>
      </c>
      <c r="M49" s="137" t="s">
        <v>167</v>
      </c>
      <c r="N49" s="137" t="s">
        <v>167</v>
      </c>
      <c r="O49" s="137" t="s">
        <v>168</v>
      </c>
      <c r="P49" s="128"/>
      <c r="Q49" s="128"/>
      <c r="R49" s="128"/>
      <c r="S49" s="128"/>
      <c r="T49" s="128"/>
      <c r="U49" s="128"/>
      <c r="V49" s="128"/>
      <c r="W49" s="128" t="s">
        <v>169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outlineLevel="2" x14ac:dyDescent="0.2">
      <c r="A50" s="134"/>
      <c r="B50" s="135"/>
      <c r="C50" s="152" t="s">
        <v>569</v>
      </c>
      <c r="D50" s="138"/>
      <c r="E50" s="182"/>
      <c r="F50" s="192"/>
      <c r="G50" s="192"/>
      <c r="H50" s="137"/>
      <c r="I50" s="136"/>
      <c r="J50" s="136"/>
      <c r="K50" s="136"/>
      <c r="L50" s="136"/>
      <c r="M50" s="137"/>
      <c r="N50" s="137"/>
      <c r="O50" s="137"/>
      <c r="P50" s="128"/>
      <c r="Q50" s="128"/>
      <c r="R50" s="128"/>
      <c r="S50" s="128"/>
      <c r="T50" s="128"/>
      <c r="U50" s="128"/>
      <c r="V50" s="128"/>
      <c r="W50" s="128" t="s">
        <v>171</v>
      </c>
      <c r="X50" s="128">
        <v>0</v>
      </c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outlineLevel="3" x14ac:dyDescent="0.2">
      <c r="A51" s="134"/>
      <c r="B51" s="135"/>
      <c r="C51" s="152" t="s">
        <v>561</v>
      </c>
      <c r="D51" s="138"/>
      <c r="E51" s="182">
        <v>36.65</v>
      </c>
      <c r="F51" s="192"/>
      <c r="G51" s="192"/>
      <c r="H51" s="137"/>
      <c r="I51" s="136"/>
      <c r="J51" s="136"/>
      <c r="K51" s="136"/>
      <c r="L51" s="136"/>
      <c r="M51" s="137"/>
      <c r="N51" s="137"/>
      <c r="O51" s="137"/>
      <c r="P51" s="128"/>
      <c r="Q51" s="128"/>
      <c r="R51" s="128"/>
      <c r="S51" s="128"/>
      <c r="T51" s="128"/>
      <c r="U51" s="128"/>
      <c r="V51" s="128"/>
      <c r="W51" s="128" t="s">
        <v>171</v>
      </c>
      <c r="X51" s="128">
        <v>0</v>
      </c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ht="22.5" outlineLevel="1" x14ac:dyDescent="0.2">
      <c r="A52" s="147">
        <v>19</v>
      </c>
      <c r="B52" s="148" t="s">
        <v>229</v>
      </c>
      <c r="C52" s="153" t="s">
        <v>230</v>
      </c>
      <c r="D52" s="149" t="s">
        <v>231</v>
      </c>
      <c r="E52" s="183">
        <v>1</v>
      </c>
      <c r="F52" s="193"/>
      <c r="G52" s="194">
        <f>ROUND(E52*F52,2)</f>
        <v>0</v>
      </c>
      <c r="H52" s="137">
        <v>21</v>
      </c>
      <c r="I52" s="136">
        <v>0</v>
      </c>
      <c r="J52" s="136">
        <f>ROUND(E52*I52,2)</f>
        <v>0</v>
      </c>
      <c r="K52" s="136">
        <v>2.9E-4</v>
      </c>
      <c r="L52" s="136">
        <f>ROUND(E52*K52,2)</f>
        <v>0</v>
      </c>
      <c r="M52" s="137" t="s">
        <v>167</v>
      </c>
      <c r="N52" s="137" t="s">
        <v>199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169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ht="22.5" outlineLevel="1" x14ac:dyDescent="0.2">
      <c r="A53" s="147">
        <v>20</v>
      </c>
      <c r="B53" s="148" t="s">
        <v>232</v>
      </c>
      <c r="C53" s="153" t="s">
        <v>233</v>
      </c>
      <c r="D53" s="149" t="s">
        <v>234</v>
      </c>
      <c r="E53" s="183">
        <v>2</v>
      </c>
      <c r="F53" s="193"/>
      <c r="G53" s="194">
        <f>ROUND(E53*F53,2)</f>
        <v>0</v>
      </c>
      <c r="H53" s="137">
        <v>21</v>
      </c>
      <c r="I53" s="136">
        <v>0</v>
      </c>
      <c r="J53" s="136">
        <f>ROUND(E53*I53,2)</f>
        <v>0</v>
      </c>
      <c r="K53" s="136">
        <v>1.9460000000000002E-2</v>
      </c>
      <c r="L53" s="136">
        <f>ROUND(E53*K53,2)</f>
        <v>0.04</v>
      </c>
      <c r="M53" s="137" t="s">
        <v>167</v>
      </c>
      <c r="N53" s="137" t="s">
        <v>167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169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1" x14ac:dyDescent="0.2">
      <c r="A54" s="147">
        <v>21</v>
      </c>
      <c r="B54" s="148" t="s">
        <v>235</v>
      </c>
      <c r="C54" s="153" t="s">
        <v>236</v>
      </c>
      <c r="D54" s="149" t="s">
        <v>234</v>
      </c>
      <c r="E54" s="183">
        <v>2</v>
      </c>
      <c r="F54" s="193"/>
      <c r="G54" s="194">
        <f>ROUND(E54*F54,2)</f>
        <v>0</v>
      </c>
      <c r="H54" s="137">
        <v>21</v>
      </c>
      <c r="I54" s="136">
        <v>0</v>
      </c>
      <c r="J54" s="136">
        <f>ROUND(E54*I54,2)</f>
        <v>0</v>
      </c>
      <c r="K54" s="136">
        <v>8.5999999999999998E-4</v>
      </c>
      <c r="L54" s="136">
        <f>ROUND(E54*K54,2)</f>
        <v>0</v>
      </c>
      <c r="M54" s="137" t="s">
        <v>167</v>
      </c>
      <c r="N54" s="137" t="s">
        <v>167</v>
      </c>
      <c r="O54" s="137" t="s">
        <v>168</v>
      </c>
      <c r="P54" s="128"/>
      <c r="Q54" s="128"/>
      <c r="R54" s="128"/>
      <c r="S54" s="128"/>
      <c r="T54" s="128"/>
      <c r="U54" s="128"/>
      <c r="V54" s="128"/>
      <c r="W54" s="128" t="s">
        <v>169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outlineLevel="1" x14ac:dyDescent="0.2">
      <c r="A55" s="147">
        <v>22</v>
      </c>
      <c r="B55" s="148" t="s">
        <v>388</v>
      </c>
      <c r="C55" s="153" t="s">
        <v>389</v>
      </c>
      <c r="D55" s="149" t="s">
        <v>234</v>
      </c>
      <c r="E55" s="183">
        <v>2</v>
      </c>
      <c r="F55" s="193"/>
      <c r="G55" s="194">
        <f>ROUND(E55*F55,2)</f>
        <v>0</v>
      </c>
      <c r="H55" s="137">
        <v>21</v>
      </c>
      <c r="I55" s="136">
        <v>0</v>
      </c>
      <c r="J55" s="136">
        <f>ROUND(E55*I55,2)</f>
        <v>0</v>
      </c>
      <c r="K55" s="136">
        <v>3.4200000000000001E-2</v>
      </c>
      <c r="L55" s="136">
        <f>ROUND(E55*K55,2)</f>
        <v>7.0000000000000007E-2</v>
      </c>
      <c r="M55" s="137" t="s">
        <v>167</v>
      </c>
      <c r="N55" s="137" t="s">
        <v>167</v>
      </c>
      <c r="O55" s="137" t="s">
        <v>168</v>
      </c>
      <c r="P55" s="128"/>
      <c r="Q55" s="128"/>
      <c r="R55" s="128"/>
      <c r="S55" s="128"/>
      <c r="T55" s="128"/>
      <c r="U55" s="128"/>
      <c r="V55" s="128"/>
      <c r="W55" s="128" t="s">
        <v>169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ht="22.5" outlineLevel="1" x14ac:dyDescent="0.2">
      <c r="A56" s="144">
        <v>23</v>
      </c>
      <c r="B56" s="145" t="s">
        <v>239</v>
      </c>
      <c r="C56" s="151" t="s">
        <v>240</v>
      </c>
      <c r="D56" s="146" t="s">
        <v>166</v>
      </c>
      <c r="E56" s="181">
        <v>16.018000000000001</v>
      </c>
      <c r="F56" s="190"/>
      <c r="G56" s="191">
        <f>ROUND(E56*F56,2)</f>
        <v>0</v>
      </c>
      <c r="H56" s="137">
        <v>21</v>
      </c>
      <c r="I56" s="136">
        <v>0</v>
      </c>
      <c r="J56" s="136">
        <f>ROUND(E56*I56,2)</f>
        <v>0</v>
      </c>
      <c r="K56" s="136">
        <v>0</v>
      </c>
      <c r="L56" s="136">
        <f>ROUND(E56*K56,2)</f>
        <v>0</v>
      </c>
      <c r="M56" s="137" t="s">
        <v>167</v>
      </c>
      <c r="N56" s="137" t="s">
        <v>167</v>
      </c>
      <c r="O56" s="137" t="s">
        <v>168</v>
      </c>
      <c r="P56" s="128"/>
      <c r="Q56" s="128"/>
      <c r="R56" s="128"/>
      <c r="S56" s="128"/>
      <c r="T56" s="128"/>
      <c r="U56" s="128"/>
      <c r="V56" s="128"/>
      <c r="W56" s="128" t="s">
        <v>169</v>
      </c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2" x14ac:dyDescent="0.2">
      <c r="A57" s="134"/>
      <c r="B57" s="135"/>
      <c r="C57" s="152" t="s">
        <v>567</v>
      </c>
      <c r="D57" s="138"/>
      <c r="E57" s="182"/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3" x14ac:dyDescent="0.2">
      <c r="A58" s="134"/>
      <c r="B58" s="135"/>
      <c r="C58" s="152" t="s">
        <v>570</v>
      </c>
      <c r="D58" s="138"/>
      <c r="E58" s="182"/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3" x14ac:dyDescent="0.2">
      <c r="A59" s="134"/>
      <c r="B59" s="135"/>
      <c r="C59" s="152" t="s">
        <v>571</v>
      </c>
      <c r="D59" s="138"/>
      <c r="E59" s="182">
        <v>16.02</v>
      </c>
      <c r="F59" s="192"/>
      <c r="G59" s="192"/>
      <c r="H59" s="137"/>
      <c r="I59" s="136"/>
      <c r="J59" s="136"/>
      <c r="K59" s="136"/>
      <c r="L59" s="136"/>
      <c r="M59" s="137"/>
      <c r="N59" s="137"/>
      <c r="O59" s="137"/>
      <c r="P59" s="128"/>
      <c r="Q59" s="128"/>
      <c r="R59" s="128"/>
      <c r="S59" s="128"/>
      <c r="T59" s="128"/>
      <c r="U59" s="128"/>
      <c r="V59" s="128"/>
      <c r="W59" s="128" t="s">
        <v>171</v>
      </c>
      <c r="X59" s="128">
        <v>0</v>
      </c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outlineLevel="1" x14ac:dyDescent="0.2">
      <c r="A60" s="147">
        <v>24</v>
      </c>
      <c r="B60" s="148" t="s">
        <v>243</v>
      </c>
      <c r="C60" s="153" t="s">
        <v>244</v>
      </c>
      <c r="D60" s="149" t="s">
        <v>196</v>
      </c>
      <c r="E60" s="183">
        <v>3</v>
      </c>
      <c r="F60" s="193"/>
      <c r="G60" s="194">
        <f>ROUND(E60*F60,2)</f>
        <v>0</v>
      </c>
      <c r="H60" s="137">
        <v>21</v>
      </c>
      <c r="I60" s="136">
        <v>0</v>
      </c>
      <c r="J60" s="136">
        <f>ROUND(E60*I60,2)</f>
        <v>0</v>
      </c>
      <c r="K60" s="136">
        <v>0</v>
      </c>
      <c r="L60" s="136">
        <f>ROUND(E60*K60,2)</f>
        <v>0</v>
      </c>
      <c r="M60" s="137" t="s">
        <v>167</v>
      </c>
      <c r="N60" s="137" t="s">
        <v>167</v>
      </c>
      <c r="O60" s="137" t="s">
        <v>168</v>
      </c>
      <c r="P60" s="128"/>
      <c r="Q60" s="128"/>
      <c r="R60" s="128"/>
      <c r="S60" s="128"/>
      <c r="T60" s="128"/>
      <c r="U60" s="128"/>
      <c r="V60" s="128"/>
      <c r="W60" s="128" t="s">
        <v>245</v>
      </c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x14ac:dyDescent="0.2">
      <c r="A61" s="141" t="s">
        <v>162</v>
      </c>
      <c r="B61" s="142" t="s">
        <v>107</v>
      </c>
      <c r="C61" s="150" t="s">
        <v>108</v>
      </c>
      <c r="D61" s="143"/>
      <c r="E61" s="180"/>
      <c r="F61" s="188"/>
      <c r="G61" s="189">
        <f>SUMIF(W62:W62,"&lt;&gt;NOR",G62:G62)</f>
        <v>0</v>
      </c>
      <c r="H61" s="140"/>
      <c r="I61" s="139"/>
      <c r="J61" s="139">
        <f>SUM(J62:J62)</f>
        <v>0</v>
      </c>
      <c r="K61" s="139"/>
      <c r="L61" s="139">
        <f>SUM(L62:L62)</f>
        <v>0</v>
      </c>
      <c r="M61" s="140"/>
      <c r="N61" s="140"/>
      <c r="O61" s="140"/>
      <c r="W61" t="s">
        <v>163</v>
      </c>
    </row>
    <row r="62" spans="1:50" ht="33.75" outlineLevel="1" x14ac:dyDescent="0.2">
      <c r="A62" s="147">
        <v>25</v>
      </c>
      <c r="B62" s="148" t="s">
        <v>246</v>
      </c>
      <c r="C62" s="153" t="s">
        <v>247</v>
      </c>
      <c r="D62" s="149" t="s">
        <v>191</v>
      </c>
      <c r="E62" s="183">
        <v>6.2657499999999997</v>
      </c>
      <c r="F62" s="193"/>
      <c r="G62" s="194">
        <f>ROUND(E62*F62,2)</f>
        <v>0</v>
      </c>
      <c r="H62" s="137">
        <v>21</v>
      </c>
      <c r="I62" s="136">
        <v>0</v>
      </c>
      <c r="J62" s="136">
        <f>ROUND(E62*I62,2)</f>
        <v>0</v>
      </c>
      <c r="K62" s="136">
        <v>0</v>
      </c>
      <c r="L62" s="136">
        <f>ROUND(E62*K62,2)</f>
        <v>0</v>
      </c>
      <c r="M62" s="137" t="s">
        <v>167</v>
      </c>
      <c r="N62" s="137" t="s">
        <v>167</v>
      </c>
      <c r="O62" s="137" t="s">
        <v>248</v>
      </c>
      <c r="P62" s="128"/>
      <c r="Q62" s="128"/>
      <c r="R62" s="128"/>
      <c r="S62" s="128"/>
      <c r="T62" s="128"/>
      <c r="U62" s="128"/>
      <c r="V62" s="128"/>
      <c r="W62" s="128" t="s">
        <v>249</v>
      </c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1:50" x14ac:dyDescent="0.2">
      <c r="A63" s="141" t="s">
        <v>162</v>
      </c>
      <c r="B63" s="142" t="s">
        <v>111</v>
      </c>
      <c r="C63" s="150" t="s">
        <v>112</v>
      </c>
      <c r="D63" s="143"/>
      <c r="E63" s="180"/>
      <c r="F63" s="188"/>
      <c r="G63" s="189">
        <f>SUMIF(W64:W64,"&lt;&gt;NOR",G64:G64)</f>
        <v>0</v>
      </c>
      <c r="H63" s="140"/>
      <c r="I63" s="139"/>
      <c r="J63" s="139">
        <f>SUM(J64:J64)</f>
        <v>0</v>
      </c>
      <c r="K63" s="139"/>
      <c r="L63" s="139">
        <f>SUM(L64:L64)</f>
        <v>0</v>
      </c>
      <c r="M63" s="140"/>
      <c r="N63" s="140"/>
      <c r="O63" s="140"/>
      <c r="W63" t="s">
        <v>163</v>
      </c>
    </row>
    <row r="64" spans="1:50" outlineLevel="1" x14ac:dyDescent="0.2">
      <c r="A64" s="147">
        <v>26</v>
      </c>
      <c r="B64" s="148" t="s">
        <v>257</v>
      </c>
      <c r="C64" s="153" t="s">
        <v>258</v>
      </c>
      <c r="D64" s="149" t="s">
        <v>231</v>
      </c>
      <c r="E64" s="183">
        <v>1</v>
      </c>
      <c r="F64" s="193"/>
      <c r="G64" s="194">
        <f>ROUND(E64*F64,2)</f>
        <v>0</v>
      </c>
      <c r="H64" s="137">
        <v>21</v>
      </c>
      <c r="I64" s="136">
        <v>0</v>
      </c>
      <c r="J64" s="136">
        <f>ROUND(E64*I64,2)</f>
        <v>0</v>
      </c>
      <c r="K64" s="136">
        <v>0</v>
      </c>
      <c r="L64" s="136">
        <f>ROUND(E64*K64,2)</f>
        <v>0</v>
      </c>
      <c r="M64" s="137" t="s">
        <v>259</v>
      </c>
      <c r="N64" s="137" t="s">
        <v>199</v>
      </c>
      <c r="O64" s="137" t="s">
        <v>168</v>
      </c>
      <c r="P64" s="128"/>
      <c r="Q64" s="128"/>
      <c r="R64" s="128"/>
      <c r="S64" s="128"/>
      <c r="T64" s="128"/>
      <c r="U64" s="128"/>
      <c r="V64" s="128"/>
      <c r="W64" s="128" t="s">
        <v>252</v>
      </c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x14ac:dyDescent="0.2">
      <c r="A65" s="141" t="s">
        <v>162</v>
      </c>
      <c r="B65" s="142" t="s">
        <v>113</v>
      </c>
      <c r="C65" s="150" t="s">
        <v>114</v>
      </c>
      <c r="D65" s="143"/>
      <c r="E65" s="180"/>
      <c r="F65" s="188"/>
      <c r="G65" s="189">
        <f>SUMIF(W66:W66,"&lt;&gt;NOR",G66:G66)</f>
        <v>0</v>
      </c>
      <c r="H65" s="140"/>
      <c r="I65" s="139"/>
      <c r="J65" s="139">
        <f>SUM(J66:J66)</f>
        <v>0</v>
      </c>
      <c r="K65" s="139"/>
      <c r="L65" s="139">
        <f>SUM(L66:L66)</f>
        <v>0</v>
      </c>
      <c r="M65" s="140"/>
      <c r="N65" s="140"/>
      <c r="O65" s="140"/>
      <c r="W65" t="s">
        <v>163</v>
      </c>
    </row>
    <row r="66" spans="1:50" outlineLevel="1" x14ac:dyDescent="0.2">
      <c r="A66" s="147">
        <v>27</v>
      </c>
      <c r="B66" s="148" t="s">
        <v>260</v>
      </c>
      <c r="C66" s="153" t="s">
        <v>261</v>
      </c>
      <c r="D66" s="149" t="s">
        <v>231</v>
      </c>
      <c r="E66" s="183">
        <v>1</v>
      </c>
      <c r="F66" s="193"/>
      <c r="G66" s="194">
        <f>ROUND(E66*F66,2)</f>
        <v>0</v>
      </c>
      <c r="H66" s="137">
        <v>21</v>
      </c>
      <c r="I66" s="136">
        <v>0</v>
      </c>
      <c r="J66" s="136">
        <f>ROUND(E66*I66,2)</f>
        <v>0</v>
      </c>
      <c r="K66" s="136">
        <v>0</v>
      </c>
      <c r="L66" s="136">
        <f>ROUND(E66*K66,2)</f>
        <v>0</v>
      </c>
      <c r="M66" s="137" t="s">
        <v>259</v>
      </c>
      <c r="N66" s="137" t="s">
        <v>199</v>
      </c>
      <c r="O66" s="137" t="s">
        <v>168</v>
      </c>
      <c r="P66" s="128"/>
      <c r="Q66" s="128"/>
      <c r="R66" s="128"/>
      <c r="S66" s="128"/>
      <c r="T66" s="128"/>
      <c r="U66" s="128"/>
      <c r="V66" s="128"/>
      <c r="W66" s="128" t="s">
        <v>252</v>
      </c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x14ac:dyDescent="0.2">
      <c r="A67" s="141" t="s">
        <v>162</v>
      </c>
      <c r="B67" s="142" t="s">
        <v>115</v>
      </c>
      <c r="C67" s="150" t="s">
        <v>116</v>
      </c>
      <c r="D67" s="143"/>
      <c r="E67" s="180"/>
      <c r="F67" s="188"/>
      <c r="G67" s="189">
        <f>SUMIF(W68:W75,"&lt;&gt;NOR",G68:G75)</f>
        <v>0</v>
      </c>
      <c r="H67" s="140"/>
      <c r="I67" s="139"/>
      <c r="J67" s="139">
        <f>SUM(J68:J75)</f>
        <v>0.09</v>
      </c>
      <c r="K67" s="139"/>
      <c r="L67" s="139">
        <f>SUM(L68:L75)</f>
        <v>0</v>
      </c>
      <c r="M67" s="140"/>
      <c r="N67" s="140"/>
      <c r="O67" s="140"/>
      <c r="W67" t="s">
        <v>163</v>
      </c>
    </row>
    <row r="68" spans="1:50" outlineLevel="1" x14ac:dyDescent="0.2">
      <c r="A68" s="147">
        <v>28</v>
      </c>
      <c r="B68" s="148" t="s">
        <v>264</v>
      </c>
      <c r="C68" s="153" t="s">
        <v>265</v>
      </c>
      <c r="D68" s="149" t="s">
        <v>234</v>
      </c>
      <c r="E68" s="183">
        <v>2</v>
      </c>
      <c r="F68" s="193"/>
      <c r="G68" s="194">
        <f t="shared" ref="G68:G75" si="0">ROUND(E68*F68,2)</f>
        <v>0</v>
      </c>
      <c r="H68" s="137">
        <v>21</v>
      </c>
      <c r="I68" s="136">
        <v>8.4000000000000003E-4</v>
      </c>
      <c r="J68" s="136">
        <f t="shared" ref="J68:J75" si="1">ROUND(E68*I68,2)</f>
        <v>0</v>
      </c>
      <c r="K68" s="136">
        <v>0</v>
      </c>
      <c r="L68" s="136">
        <f t="shared" ref="L68:L75" si="2">ROUND(E68*K68,2)</f>
        <v>0</v>
      </c>
      <c r="M68" s="137" t="s">
        <v>167</v>
      </c>
      <c r="N68" s="137" t="s">
        <v>167</v>
      </c>
      <c r="O68" s="137" t="s">
        <v>168</v>
      </c>
      <c r="P68" s="128"/>
      <c r="Q68" s="128"/>
      <c r="R68" s="128"/>
      <c r="S68" s="128"/>
      <c r="T68" s="128"/>
      <c r="U68" s="128"/>
      <c r="V68" s="128"/>
      <c r="W68" s="128" t="s">
        <v>252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ht="33.75" outlineLevel="1" x14ac:dyDescent="0.2">
      <c r="A69" s="147">
        <v>29</v>
      </c>
      <c r="B69" s="148" t="s">
        <v>266</v>
      </c>
      <c r="C69" s="153" t="s">
        <v>267</v>
      </c>
      <c r="D69" s="149" t="s">
        <v>196</v>
      </c>
      <c r="E69" s="183">
        <v>2</v>
      </c>
      <c r="F69" s="193"/>
      <c r="G69" s="194">
        <f t="shared" si="0"/>
        <v>0</v>
      </c>
      <c r="H69" s="137">
        <v>21</v>
      </c>
      <c r="I69" s="136">
        <v>1.2999999999999999E-2</v>
      </c>
      <c r="J69" s="136">
        <f t="shared" si="1"/>
        <v>0.03</v>
      </c>
      <c r="K69" s="136">
        <v>0</v>
      </c>
      <c r="L69" s="136">
        <f t="shared" si="2"/>
        <v>0</v>
      </c>
      <c r="M69" s="137" t="s">
        <v>167</v>
      </c>
      <c r="N69" s="137" t="s">
        <v>167</v>
      </c>
      <c r="O69" s="137" t="s">
        <v>200</v>
      </c>
      <c r="P69" s="128"/>
      <c r="Q69" s="128"/>
      <c r="R69" s="128"/>
      <c r="S69" s="128"/>
      <c r="T69" s="128"/>
      <c r="U69" s="128"/>
      <c r="V69" s="128"/>
      <c r="W69" s="128" t="s">
        <v>201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ht="22.5" outlineLevel="1" x14ac:dyDescent="0.2">
      <c r="A70" s="147">
        <v>30</v>
      </c>
      <c r="B70" s="148" t="s">
        <v>268</v>
      </c>
      <c r="C70" s="153" t="s">
        <v>269</v>
      </c>
      <c r="D70" s="149" t="s">
        <v>196</v>
      </c>
      <c r="E70" s="183">
        <v>2</v>
      </c>
      <c r="F70" s="193"/>
      <c r="G70" s="194">
        <f t="shared" si="0"/>
        <v>0</v>
      </c>
      <c r="H70" s="137">
        <v>21</v>
      </c>
      <c r="I70" s="136">
        <v>4.0000000000000003E-5</v>
      </c>
      <c r="J70" s="136">
        <f t="shared" si="1"/>
        <v>0</v>
      </c>
      <c r="K70" s="136">
        <v>0</v>
      </c>
      <c r="L70" s="136">
        <f t="shared" si="2"/>
        <v>0</v>
      </c>
      <c r="M70" s="137" t="s">
        <v>167</v>
      </c>
      <c r="N70" s="137" t="s">
        <v>167</v>
      </c>
      <c r="O70" s="137" t="s">
        <v>168</v>
      </c>
      <c r="P70" s="128"/>
      <c r="Q70" s="128"/>
      <c r="R70" s="128"/>
      <c r="S70" s="128"/>
      <c r="T70" s="128"/>
      <c r="U70" s="128"/>
      <c r="V70" s="128"/>
      <c r="W70" s="128" t="s">
        <v>252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ht="33.75" outlineLevel="1" x14ac:dyDescent="0.2">
      <c r="A71" s="147">
        <v>31</v>
      </c>
      <c r="B71" s="148" t="s">
        <v>270</v>
      </c>
      <c r="C71" s="153" t="s">
        <v>271</v>
      </c>
      <c r="D71" s="149" t="s">
        <v>196</v>
      </c>
      <c r="E71" s="183">
        <v>2</v>
      </c>
      <c r="F71" s="193"/>
      <c r="G71" s="194">
        <f t="shared" si="0"/>
        <v>0</v>
      </c>
      <c r="H71" s="137">
        <v>21</v>
      </c>
      <c r="I71" s="136">
        <v>1.1999999999999999E-3</v>
      </c>
      <c r="J71" s="136">
        <f t="shared" si="1"/>
        <v>0</v>
      </c>
      <c r="K71" s="136">
        <v>0</v>
      </c>
      <c r="L71" s="136">
        <f t="shared" si="2"/>
        <v>0</v>
      </c>
      <c r="M71" s="137" t="s">
        <v>167</v>
      </c>
      <c r="N71" s="137" t="s">
        <v>167</v>
      </c>
      <c r="O71" s="137" t="s">
        <v>200</v>
      </c>
      <c r="P71" s="128"/>
      <c r="Q71" s="128"/>
      <c r="R71" s="128"/>
      <c r="S71" s="128"/>
      <c r="T71" s="128"/>
      <c r="U71" s="128"/>
      <c r="V71" s="128"/>
      <c r="W71" s="128" t="s">
        <v>201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outlineLevel="1" x14ac:dyDescent="0.2">
      <c r="A72" s="147">
        <v>32</v>
      </c>
      <c r="B72" s="148" t="s">
        <v>392</v>
      </c>
      <c r="C72" s="153" t="s">
        <v>393</v>
      </c>
      <c r="D72" s="149" t="s">
        <v>234</v>
      </c>
      <c r="E72" s="183">
        <v>2</v>
      </c>
      <c r="F72" s="193"/>
      <c r="G72" s="194">
        <f t="shared" si="0"/>
        <v>0</v>
      </c>
      <c r="H72" s="137">
        <v>21</v>
      </c>
      <c r="I72" s="136">
        <v>8.8999999999999995E-4</v>
      </c>
      <c r="J72" s="136">
        <f t="shared" si="1"/>
        <v>0</v>
      </c>
      <c r="K72" s="136">
        <v>0</v>
      </c>
      <c r="L72" s="136">
        <f t="shared" si="2"/>
        <v>0</v>
      </c>
      <c r="M72" s="137" t="s">
        <v>167</v>
      </c>
      <c r="N72" s="137" t="s">
        <v>167</v>
      </c>
      <c r="O72" s="137" t="s">
        <v>168</v>
      </c>
      <c r="P72" s="128"/>
      <c r="Q72" s="128"/>
      <c r="R72" s="128"/>
      <c r="S72" s="128"/>
      <c r="T72" s="128"/>
      <c r="U72" s="128"/>
      <c r="V72" s="128"/>
      <c r="W72" s="128" t="s">
        <v>252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ht="33.75" outlineLevel="1" x14ac:dyDescent="0.2">
      <c r="A73" s="147">
        <v>33</v>
      </c>
      <c r="B73" s="148" t="s">
        <v>394</v>
      </c>
      <c r="C73" s="153" t="s">
        <v>395</v>
      </c>
      <c r="D73" s="149" t="s">
        <v>196</v>
      </c>
      <c r="E73" s="183">
        <v>2</v>
      </c>
      <c r="F73" s="193"/>
      <c r="G73" s="194">
        <f t="shared" si="0"/>
        <v>0</v>
      </c>
      <c r="H73" s="137">
        <v>21</v>
      </c>
      <c r="I73" s="136">
        <v>1.4999999999999999E-2</v>
      </c>
      <c r="J73" s="136">
        <f t="shared" si="1"/>
        <v>0.03</v>
      </c>
      <c r="K73" s="136">
        <v>0</v>
      </c>
      <c r="L73" s="136">
        <f t="shared" si="2"/>
        <v>0</v>
      </c>
      <c r="M73" s="137" t="s">
        <v>167</v>
      </c>
      <c r="N73" s="137" t="s">
        <v>167</v>
      </c>
      <c r="O73" s="137" t="s">
        <v>200</v>
      </c>
      <c r="P73" s="128"/>
      <c r="Q73" s="128"/>
      <c r="R73" s="128"/>
      <c r="S73" s="128"/>
      <c r="T73" s="128"/>
      <c r="U73" s="128"/>
      <c r="V73" s="128"/>
      <c r="W73" s="128" t="s">
        <v>201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ht="56.25" outlineLevel="1" x14ac:dyDescent="0.2">
      <c r="A74" s="147">
        <v>34</v>
      </c>
      <c r="B74" s="148" t="s">
        <v>396</v>
      </c>
      <c r="C74" s="153" t="s">
        <v>397</v>
      </c>
      <c r="D74" s="149" t="s">
        <v>234</v>
      </c>
      <c r="E74" s="183">
        <v>2</v>
      </c>
      <c r="F74" s="193"/>
      <c r="G74" s="194">
        <f t="shared" si="0"/>
        <v>0</v>
      </c>
      <c r="H74" s="137">
        <v>21</v>
      </c>
      <c r="I74" s="136">
        <v>1.2999999999999999E-2</v>
      </c>
      <c r="J74" s="136">
        <f t="shared" si="1"/>
        <v>0.03</v>
      </c>
      <c r="K74" s="136">
        <v>0</v>
      </c>
      <c r="L74" s="136">
        <f t="shared" si="2"/>
        <v>0</v>
      </c>
      <c r="M74" s="137" t="s">
        <v>167</v>
      </c>
      <c r="N74" s="137" t="s">
        <v>167</v>
      </c>
      <c r="O74" s="137" t="s">
        <v>168</v>
      </c>
      <c r="P74" s="128"/>
      <c r="Q74" s="128"/>
      <c r="R74" s="128"/>
      <c r="S74" s="128"/>
      <c r="T74" s="128"/>
      <c r="U74" s="128"/>
      <c r="V74" s="128"/>
      <c r="W74" s="128" t="s">
        <v>252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outlineLevel="1" x14ac:dyDescent="0.2">
      <c r="A75" s="147">
        <v>35</v>
      </c>
      <c r="B75" s="148" t="s">
        <v>398</v>
      </c>
      <c r="C75" s="153" t="s">
        <v>399</v>
      </c>
      <c r="D75" s="149" t="s">
        <v>196</v>
      </c>
      <c r="E75" s="183">
        <v>1</v>
      </c>
      <c r="F75" s="193"/>
      <c r="G75" s="194">
        <f t="shared" si="0"/>
        <v>0</v>
      </c>
      <c r="H75" s="137">
        <v>21</v>
      </c>
      <c r="I75" s="136">
        <v>0</v>
      </c>
      <c r="J75" s="136">
        <f t="shared" si="1"/>
        <v>0</v>
      </c>
      <c r="K75" s="136">
        <v>0</v>
      </c>
      <c r="L75" s="136">
        <f t="shared" si="2"/>
        <v>0</v>
      </c>
      <c r="M75" s="137" t="s">
        <v>259</v>
      </c>
      <c r="N75" s="137" t="s">
        <v>199</v>
      </c>
      <c r="O75" s="137" t="s">
        <v>168</v>
      </c>
      <c r="P75" s="128"/>
      <c r="Q75" s="128"/>
      <c r="R75" s="128"/>
      <c r="S75" s="128"/>
      <c r="T75" s="128"/>
      <c r="U75" s="128"/>
      <c r="V75" s="128"/>
      <c r="W75" s="128" t="s">
        <v>252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x14ac:dyDescent="0.2">
      <c r="A76" s="141" t="s">
        <v>162</v>
      </c>
      <c r="B76" s="142" t="s">
        <v>117</v>
      </c>
      <c r="C76" s="150" t="s">
        <v>118</v>
      </c>
      <c r="D76" s="143"/>
      <c r="E76" s="180"/>
      <c r="F76" s="188"/>
      <c r="G76" s="189">
        <f>SUMIF(W77:W77,"&lt;&gt;NOR",G77:G77)</f>
        <v>0</v>
      </c>
      <c r="H76" s="140"/>
      <c r="I76" s="139"/>
      <c r="J76" s="139">
        <f>SUM(J77:J77)</f>
        <v>0</v>
      </c>
      <c r="K76" s="139"/>
      <c r="L76" s="139">
        <f>SUM(L77:L77)</f>
        <v>0</v>
      </c>
      <c r="M76" s="140"/>
      <c r="N76" s="140"/>
      <c r="O76" s="140"/>
      <c r="W76" t="s">
        <v>163</v>
      </c>
    </row>
    <row r="77" spans="1:50" outlineLevel="1" x14ac:dyDescent="0.2">
      <c r="A77" s="147">
        <v>36</v>
      </c>
      <c r="B77" s="148" t="s">
        <v>276</v>
      </c>
      <c r="C77" s="153" t="s">
        <v>277</v>
      </c>
      <c r="D77" s="149" t="s">
        <v>231</v>
      </c>
      <c r="E77" s="183">
        <v>1</v>
      </c>
      <c r="F77" s="193"/>
      <c r="G77" s="194">
        <f>ROUND(E77*F77,2)</f>
        <v>0</v>
      </c>
      <c r="H77" s="137">
        <v>21</v>
      </c>
      <c r="I77" s="136">
        <v>0</v>
      </c>
      <c r="J77" s="136">
        <f>ROUND(E77*I77,2)</f>
        <v>0</v>
      </c>
      <c r="K77" s="136">
        <v>0</v>
      </c>
      <c r="L77" s="136">
        <f>ROUND(E77*K77,2)</f>
        <v>0</v>
      </c>
      <c r="M77" s="137" t="s">
        <v>259</v>
      </c>
      <c r="N77" s="137" t="s">
        <v>199</v>
      </c>
      <c r="O77" s="137" t="s">
        <v>168</v>
      </c>
      <c r="P77" s="128"/>
      <c r="Q77" s="128"/>
      <c r="R77" s="128"/>
      <c r="S77" s="128"/>
      <c r="T77" s="128"/>
      <c r="U77" s="128"/>
      <c r="V77" s="128"/>
      <c r="W77" s="128" t="s">
        <v>252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x14ac:dyDescent="0.2">
      <c r="A78" s="141" t="s">
        <v>162</v>
      </c>
      <c r="B78" s="142" t="s">
        <v>121</v>
      </c>
      <c r="C78" s="150" t="s">
        <v>122</v>
      </c>
      <c r="D78" s="143"/>
      <c r="E78" s="180"/>
      <c r="F78" s="188"/>
      <c r="G78" s="189">
        <f>SUMIF(W79:W82,"&lt;&gt;NOR",G79:G82)</f>
        <v>0</v>
      </c>
      <c r="H78" s="140"/>
      <c r="I78" s="139"/>
      <c r="J78" s="139">
        <f>SUM(J79:J82)</f>
        <v>0.1</v>
      </c>
      <c r="K78" s="139"/>
      <c r="L78" s="139">
        <f>SUM(L79:L82)</f>
        <v>0</v>
      </c>
      <c r="M78" s="140"/>
      <c r="N78" s="140"/>
      <c r="O78" s="140"/>
      <c r="W78" t="s">
        <v>163</v>
      </c>
    </row>
    <row r="79" spans="1:50" outlineLevel="1" x14ac:dyDescent="0.2">
      <c r="A79" s="147">
        <v>37</v>
      </c>
      <c r="B79" s="148" t="s">
        <v>278</v>
      </c>
      <c r="C79" s="153" t="s">
        <v>279</v>
      </c>
      <c r="D79" s="149" t="s">
        <v>196</v>
      </c>
      <c r="E79" s="183">
        <v>3</v>
      </c>
      <c r="F79" s="193"/>
      <c r="G79" s="194">
        <f>ROUND(E79*F79,2)</f>
        <v>0</v>
      </c>
      <c r="H79" s="137">
        <v>21</v>
      </c>
      <c r="I79" s="136">
        <v>0</v>
      </c>
      <c r="J79" s="136">
        <f>ROUND(E79*I79,2)</f>
        <v>0</v>
      </c>
      <c r="K79" s="136">
        <v>0</v>
      </c>
      <c r="L79" s="136">
        <f>ROUND(E79*K79,2)</f>
        <v>0</v>
      </c>
      <c r="M79" s="137" t="s">
        <v>167</v>
      </c>
      <c r="N79" s="137" t="s">
        <v>199</v>
      </c>
      <c r="O79" s="137" t="s">
        <v>168</v>
      </c>
      <c r="P79" s="128"/>
      <c r="Q79" s="128"/>
      <c r="R79" s="128"/>
      <c r="S79" s="128"/>
      <c r="T79" s="128"/>
      <c r="U79" s="128"/>
      <c r="V79" s="128"/>
      <c r="W79" s="128" t="s">
        <v>252</v>
      </c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outlineLevel="1" x14ac:dyDescent="0.2">
      <c r="A80" s="147">
        <v>38</v>
      </c>
      <c r="B80" s="148" t="s">
        <v>400</v>
      </c>
      <c r="C80" s="153" t="s">
        <v>401</v>
      </c>
      <c r="D80" s="149" t="s">
        <v>196</v>
      </c>
      <c r="E80" s="183">
        <v>2</v>
      </c>
      <c r="F80" s="193"/>
      <c r="G80" s="194">
        <f>ROUND(E80*F80,2)</f>
        <v>0</v>
      </c>
      <c r="H80" s="137">
        <v>21</v>
      </c>
      <c r="I80" s="136">
        <v>2.955E-2</v>
      </c>
      <c r="J80" s="136">
        <f>ROUND(E80*I80,2)</f>
        <v>0.06</v>
      </c>
      <c r="K80" s="136">
        <v>0</v>
      </c>
      <c r="L80" s="136">
        <f>ROUND(E80*K80,2)</f>
        <v>0</v>
      </c>
      <c r="M80" s="137" t="s">
        <v>167</v>
      </c>
      <c r="N80" s="137" t="s">
        <v>167</v>
      </c>
      <c r="O80" s="137" t="s">
        <v>200</v>
      </c>
      <c r="P80" s="128"/>
      <c r="Q80" s="128"/>
      <c r="R80" s="128"/>
      <c r="S80" s="128"/>
      <c r="T80" s="128"/>
      <c r="U80" s="128"/>
      <c r="V80" s="128"/>
      <c r="W80" s="128" t="s">
        <v>201</v>
      </c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outlineLevel="1" x14ac:dyDescent="0.2">
      <c r="A81" s="147">
        <v>39</v>
      </c>
      <c r="B81" s="148" t="s">
        <v>280</v>
      </c>
      <c r="C81" s="153" t="s">
        <v>281</v>
      </c>
      <c r="D81" s="149" t="s">
        <v>196</v>
      </c>
      <c r="E81" s="183">
        <v>1</v>
      </c>
      <c r="F81" s="193"/>
      <c r="G81" s="194">
        <f>ROUND(E81*F81,2)</f>
        <v>0</v>
      </c>
      <c r="H81" s="137">
        <v>21</v>
      </c>
      <c r="I81" s="136">
        <v>3.9E-2</v>
      </c>
      <c r="J81" s="136">
        <f>ROUND(E81*I81,2)</f>
        <v>0.04</v>
      </c>
      <c r="K81" s="136">
        <v>0</v>
      </c>
      <c r="L81" s="136">
        <f>ROUND(E81*K81,2)</f>
        <v>0</v>
      </c>
      <c r="M81" s="137" t="s">
        <v>167</v>
      </c>
      <c r="N81" s="137" t="s">
        <v>167</v>
      </c>
      <c r="O81" s="137" t="s">
        <v>200</v>
      </c>
      <c r="P81" s="128"/>
      <c r="Q81" s="128"/>
      <c r="R81" s="128"/>
      <c r="S81" s="128"/>
      <c r="T81" s="128"/>
      <c r="U81" s="128"/>
      <c r="V81" s="128"/>
      <c r="W81" s="128" t="s">
        <v>201</v>
      </c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1:50" ht="22.5" outlineLevel="1" x14ac:dyDescent="0.2">
      <c r="A82" s="147">
        <v>40</v>
      </c>
      <c r="B82" s="148" t="s">
        <v>282</v>
      </c>
      <c r="C82" s="153" t="s">
        <v>283</v>
      </c>
      <c r="D82" s="149" t="s">
        <v>191</v>
      </c>
      <c r="E82" s="183">
        <v>9.8100000000000007E-2</v>
      </c>
      <c r="F82" s="193"/>
      <c r="G82" s="194">
        <f>ROUND(E82*F82,2)</f>
        <v>0</v>
      </c>
      <c r="H82" s="137">
        <v>21</v>
      </c>
      <c r="I82" s="136">
        <v>0</v>
      </c>
      <c r="J82" s="136">
        <f>ROUND(E82*I82,2)</f>
        <v>0</v>
      </c>
      <c r="K82" s="136">
        <v>0</v>
      </c>
      <c r="L82" s="136">
        <f>ROUND(E82*K82,2)</f>
        <v>0</v>
      </c>
      <c r="M82" s="137" t="s">
        <v>167</v>
      </c>
      <c r="N82" s="137" t="s">
        <v>167</v>
      </c>
      <c r="O82" s="137" t="s">
        <v>248</v>
      </c>
      <c r="P82" s="128"/>
      <c r="Q82" s="128"/>
      <c r="R82" s="128"/>
      <c r="S82" s="128"/>
      <c r="T82" s="128"/>
      <c r="U82" s="128"/>
      <c r="V82" s="128"/>
      <c r="W82" s="128" t="s">
        <v>249</v>
      </c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</row>
    <row r="83" spans="1:50" x14ac:dyDescent="0.2">
      <c r="A83" s="141" t="s">
        <v>162</v>
      </c>
      <c r="B83" s="142" t="s">
        <v>125</v>
      </c>
      <c r="C83" s="150" t="s">
        <v>126</v>
      </c>
      <c r="D83" s="143"/>
      <c r="E83" s="180"/>
      <c r="F83" s="188"/>
      <c r="G83" s="189">
        <f>SUMIF(W84:W90,"&lt;&gt;NOR",G84:G90)</f>
        <v>0</v>
      </c>
      <c r="H83" s="140"/>
      <c r="I83" s="139"/>
      <c r="J83" s="139">
        <f>SUM(J84:J90)</f>
        <v>0.19</v>
      </c>
      <c r="K83" s="139"/>
      <c r="L83" s="139">
        <f>SUM(L84:L90)</f>
        <v>0</v>
      </c>
      <c r="M83" s="140"/>
      <c r="N83" s="140"/>
      <c r="O83" s="140"/>
      <c r="W83" t="s">
        <v>163</v>
      </c>
    </row>
    <row r="84" spans="1:50" ht="33.75" outlineLevel="1" x14ac:dyDescent="0.2">
      <c r="A84" s="144">
        <v>41</v>
      </c>
      <c r="B84" s="145" t="s">
        <v>284</v>
      </c>
      <c r="C84" s="151" t="s">
        <v>285</v>
      </c>
      <c r="D84" s="146" t="s">
        <v>166</v>
      </c>
      <c r="E84" s="181">
        <v>8.19</v>
      </c>
      <c r="F84" s="190"/>
      <c r="G84" s="191">
        <f>ROUND(E84*F84,2)</f>
        <v>0</v>
      </c>
      <c r="H84" s="137">
        <v>21</v>
      </c>
      <c r="I84" s="136">
        <v>5.0400000000000002E-3</v>
      </c>
      <c r="J84" s="136">
        <f>ROUND(E84*I84,2)</f>
        <v>0.04</v>
      </c>
      <c r="K84" s="136">
        <v>0</v>
      </c>
      <c r="L84" s="136">
        <f>ROUND(E84*K84,2)</f>
        <v>0</v>
      </c>
      <c r="M84" s="137" t="s">
        <v>167</v>
      </c>
      <c r="N84" s="137" t="s">
        <v>167</v>
      </c>
      <c r="O84" s="137" t="s">
        <v>168</v>
      </c>
      <c r="P84" s="128"/>
      <c r="Q84" s="128"/>
      <c r="R84" s="128"/>
      <c r="S84" s="128"/>
      <c r="T84" s="128"/>
      <c r="U84" s="128"/>
      <c r="V84" s="128"/>
      <c r="W84" s="128" t="s">
        <v>252</v>
      </c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outlineLevel="2" x14ac:dyDescent="0.2">
      <c r="A85" s="134"/>
      <c r="B85" s="135"/>
      <c r="C85" s="152" t="s">
        <v>567</v>
      </c>
      <c r="D85" s="138"/>
      <c r="E85" s="182"/>
      <c r="F85" s="192"/>
      <c r="G85" s="192"/>
      <c r="H85" s="137"/>
      <c r="I85" s="136"/>
      <c r="J85" s="136"/>
      <c r="K85" s="136"/>
      <c r="L85" s="136"/>
      <c r="M85" s="137"/>
      <c r="N85" s="137"/>
      <c r="O85" s="137"/>
      <c r="P85" s="128"/>
      <c r="Q85" s="128"/>
      <c r="R85" s="128"/>
      <c r="S85" s="128"/>
      <c r="T85" s="128"/>
      <c r="U85" s="128"/>
      <c r="V85" s="128"/>
      <c r="W85" s="128" t="s">
        <v>171</v>
      </c>
      <c r="X85" s="128">
        <v>0</v>
      </c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outlineLevel="3" x14ac:dyDescent="0.2">
      <c r="A86" s="134"/>
      <c r="B86" s="135"/>
      <c r="C86" s="152" t="s">
        <v>558</v>
      </c>
      <c r="D86" s="138"/>
      <c r="E86" s="182">
        <v>8.19</v>
      </c>
      <c r="F86" s="192"/>
      <c r="G86" s="192"/>
      <c r="H86" s="137"/>
      <c r="I86" s="136"/>
      <c r="J86" s="136"/>
      <c r="K86" s="136"/>
      <c r="L86" s="136"/>
      <c r="M86" s="137"/>
      <c r="N86" s="137"/>
      <c r="O86" s="137"/>
      <c r="P86" s="128"/>
      <c r="Q86" s="128"/>
      <c r="R86" s="128"/>
      <c r="S86" s="128"/>
      <c r="T86" s="128"/>
      <c r="U86" s="128"/>
      <c r="V86" s="128"/>
      <c r="W86" s="128" t="s">
        <v>171</v>
      </c>
      <c r="X86" s="128">
        <v>0</v>
      </c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ht="22.5" outlineLevel="1" x14ac:dyDescent="0.2">
      <c r="A87" s="144">
        <v>42</v>
      </c>
      <c r="B87" s="145" t="s">
        <v>286</v>
      </c>
      <c r="C87" s="151" t="s">
        <v>287</v>
      </c>
      <c r="D87" s="146" t="s">
        <v>166</v>
      </c>
      <c r="E87" s="181">
        <v>8.5995000000000008</v>
      </c>
      <c r="F87" s="190"/>
      <c r="G87" s="191">
        <f>ROUND(E87*F87,2)</f>
        <v>0</v>
      </c>
      <c r="H87" s="137">
        <v>21</v>
      </c>
      <c r="I87" s="136">
        <v>1.7999999999999999E-2</v>
      </c>
      <c r="J87" s="136">
        <f>ROUND(E87*I87,2)</f>
        <v>0.15</v>
      </c>
      <c r="K87" s="136">
        <v>0</v>
      </c>
      <c r="L87" s="136">
        <f>ROUND(E87*K87,2)</f>
        <v>0</v>
      </c>
      <c r="M87" s="137" t="s">
        <v>167</v>
      </c>
      <c r="N87" s="137" t="s">
        <v>167</v>
      </c>
      <c r="O87" s="137" t="s">
        <v>200</v>
      </c>
      <c r="P87" s="128"/>
      <c r="Q87" s="128"/>
      <c r="R87" s="128"/>
      <c r="S87" s="128"/>
      <c r="T87" s="128"/>
      <c r="U87" s="128"/>
      <c r="V87" s="128"/>
      <c r="W87" s="128" t="s">
        <v>201</v>
      </c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outlineLevel="2" x14ac:dyDescent="0.2">
      <c r="A88" s="134"/>
      <c r="B88" s="135"/>
      <c r="C88" s="152" t="s">
        <v>572</v>
      </c>
      <c r="D88" s="138"/>
      <c r="E88" s="182"/>
      <c r="F88" s="192"/>
      <c r="G88" s="192"/>
      <c r="H88" s="137"/>
      <c r="I88" s="136"/>
      <c r="J88" s="136"/>
      <c r="K88" s="136"/>
      <c r="L88" s="136"/>
      <c r="M88" s="137"/>
      <c r="N88" s="137"/>
      <c r="O88" s="137"/>
      <c r="P88" s="128"/>
      <c r="Q88" s="128"/>
      <c r="R88" s="128"/>
      <c r="S88" s="128"/>
      <c r="T88" s="128"/>
      <c r="U88" s="128"/>
      <c r="V88" s="128"/>
      <c r="W88" s="128" t="s">
        <v>171</v>
      </c>
      <c r="X88" s="128">
        <v>0</v>
      </c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outlineLevel="3" x14ac:dyDescent="0.2">
      <c r="A89" s="134"/>
      <c r="B89" s="135"/>
      <c r="C89" s="152" t="s">
        <v>573</v>
      </c>
      <c r="D89" s="138"/>
      <c r="E89" s="182">
        <v>8.6</v>
      </c>
      <c r="F89" s="192"/>
      <c r="G89" s="192"/>
      <c r="H89" s="137"/>
      <c r="I89" s="136"/>
      <c r="J89" s="136"/>
      <c r="K89" s="136"/>
      <c r="L89" s="136"/>
      <c r="M89" s="137"/>
      <c r="N89" s="137"/>
      <c r="O89" s="137"/>
      <c r="P89" s="128"/>
      <c r="Q89" s="128"/>
      <c r="R89" s="128"/>
      <c r="S89" s="128"/>
      <c r="T89" s="128"/>
      <c r="U89" s="128"/>
      <c r="V89" s="128"/>
      <c r="W89" s="128" t="s">
        <v>171</v>
      </c>
      <c r="X89" s="128">
        <v>0</v>
      </c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1:50" ht="22.5" outlineLevel="1" x14ac:dyDescent="0.2">
      <c r="A90" s="147">
        <v>43</v>
      </c>
      <c r="B90" s="148" t="s">
        <v>290</v>
      </c>
      <c r="C90" s="153" t="s">
        <v>291</v>
      </c>
      <c r="D90" s="149" t="s">
        <v>191</v>
      </c>
      <c r="E90" s="183">
        <v>0.19606999999999999</v>
      </c>
      <c r="F90" s="193"/>
      <c r="G90" s="194">
        <f>ROUND(E90*F90,2)</f>
        <v>0</v>
      </c>
      <c r="H90" s="137">
        <v>21</v>
      </c>
      <c r="I90" s="136">
        <v>0</v>
      </c>
      <c r="J90" s="136">
        <f>ROUND(E90*I90,2)</f>
        <v>0</v>
      </c>
      <c r="K90" s="136">
        <v>0</v>
      </c>
      <c r="L90" s="136">
        <f>ROUND(E90*K90,2)</f>
        <v>0</v>
      </c>
      <c r="M90" s="137" t="s">
        <v>167</v>
      </c>
      <c r="N90" s="137" t="s">
        <v>167</v>
      </c>
      <c r="O90" s="137" t="s">
        <v>248</v>
      </c>
      <c r="P90" s="128"/>
      <c r="Q90" s="128"/>
      <c r="R90" s="128"/>
      <c r="S90" s="128"/>
      <c r="T90" s="128"/>
      <c r="U90" s="128"/>
      <c r="V90" s="128"/>
      <c r="W90" s="128" t="s">
        <v>249</v>
      </c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x14ac:dyDescent="0.2">
      <c r="A91" s="141" t="s">
        <v>162</v>
      </c>
      <c r="B91" s="142" t="s">
        <v>130</v>
      </c>
      <c r="C91" s="150" t="s">
        <v>131</v>
      </c>
      <c r="D91" s="143"/>
      <c r="E91" s="180"/>
      <c r="F91" s="188"/>
      <c r="G91" s="189">
        <f>SUMIF(W92:W98,"&lt;&gt;NOR",G92:G98)</f>
        <v>0</v>
      </c>
      <c r="H91" s="140"/>
      <c r="I91" s="139"/>
      <c r="J91" s="139">
        <f>SUM(J92:J98)</f>
        <v>0.64999999999999991</v>
      </c>
      <c r="K91" s="139"/>
      <c r="L91" s="139">
        <f>SUM(L92:L98)</f>
        <v>0</v>
      </c>
      <c r="M91" s="140"/>
      <c r="N91" s="140"/>
      <c r="O91" s="140"/>
      <c r="W91" t="s">
        <v>163</v>
      </c>
    </row>
    <row r="92" spans="1:50" ht="22.5" outlineLevel="1" x14ac:dyDescent="0.2">
      <c r="A92" s="144">
        <v>44</v>
      </c>
      <c r="B92" s="145" t="s">
        <v>292</v>
      </c>
      <c r="C92" s="151" t="s">
        <v>293</v>
      </c>
      <c r="D92" s="146" t="s">
        <v>166</v>
      </c>
      <c r="E92" s="181">
        <v>36.654000000000003</v>
      </c>
      <c r="F92" s="190"/>
      <c r="G92" s="191">
        <f>ROUND(E92*F92,2)</f>
        <v>0</v>
      </c>
      <c r="H92" s="137">
        <v>21</v>
      </c>
      <c r="I92" s="136">
        <v>4.8300000000000001E-3</v>
      </c>
      <c r="J92" s="136">
        <f>ROUND(E92*I92,2)</f>
        <v>0.18</v>
      </c>
      <c r="K92" s="136">
        <v>0</v>
      </c>
      <c r="L92" s="136">
        <f>ROUND(E92*K92,2)</f>
        <v>0</v>
      </c>
      <c r="M92" s="137" t="s">
        <v>167</v>
      </c>
      <c r="N92" s="137" t="s">
        <v>167</v>
      </c>
      <c r="O92" s="137" t="s">
        <v>168</v>
      </c>
      <c r="P92" s="128"/>
      <c r="Q92" s="128"/>
      <c r="R92" s="128"/>
      <c r="S92" s="128"/>
      <c r="T92" s="128"/>
      <c r="U92" s="128"/>
      <c r="V92" s="128"/>
      <c r="W92" s="128" t="s">
        <v>252</v>
      </c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outlineLevel="2" x14ac:dyDescent="0.2">
      <c r="A93" s="134"/>
      <c r="B93" s="135"/>
      <c r="C93" s="152" t="s">
        <v>569</v>
      </c>
      <c r="D93" s="138"/>
      <c r="E93" s="182"/>
      <c r="F93" s="192"/>
      <c r="G93" s="192"/>
      <c r="H93" s="137"/>
      <c r="I93" s="136"/>
      <c r="J93" s="136"/>
      <c r="K93" s="136"/>
      <c r="L93" s="136"/>
      <c r="M93" s="137"/>
      <c r="N93" s="137"/>
      <c r="O93" s="137"/>
      <c r="P93" s="128"/>
      <c r="Q93" s="128"/>
      <c r="R93" s="128"/>
      <c r="S93" s="128"/>
      <c r="T93" s="128"/>
      <c r="U93" s="128"/>
      <c r="V93" s="128"/>
      <c r="W93" s="128" t="s">
        <v>171</v>
      </c>
      <c r="X93" s="128">
        <v>0</v>
      </c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</row>
    <row r="94" spans="1:50" outlineLevel="3" x14ac:dyDescent="0.2">
      <c r="A94" s="134"/>
      <c r="B94" s="135"/>
      <c r="C94" s="152" t="s">
        <v>561</v>
      </c>
      <c r="D94" s="138"/>
      <c r="E94" s="182">
        <v>36.65</v>
      </c>
      <c r="F94" s="192"/>
      <c r="G94" s="192"/>
      <c r="H94" s="137"/>
      <c r="I94" s="136"/>
      <c r="J94" s="136"/>
      <c r="K94" s="136"/>
      <c r="L94" s="136"/>
      <c r="M94" s="137"/>
      <c r="N94" s="137"/>
      <c r="O94" s="137"/>
      <c r="P94" s="128"/>
      <c r="Q94" s="128"/>
      <c r="R94" s="128"/>
      <c r="S94" s="128"/>
      <c r="T94" s="128"/>
      <c r="U94" s="128"/>
      <c r="V94" s="128"/>
      <c r="W94" s="128" t="s">
        <v>171</v>
      </c>
      <c r="X94" s="128">
        <v>0</v>
      </c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ht="22.5" outlineLevel="1" x14ac:dyDescent="0.2">
      <c r="A95" s="144">
        <v>45</v>
      </c>
      <c r="B95" s="145" t="s">
        <v>294</v>
      </c>
      <c r="C95" s="151" t="s">
        <v>295</v>
      </c>
      <c r="D95" s="146" t="s">
        <v>166</v>
      </c>
      <c r="E95" s="181">
        <v>38.486699999999999</v>
      </c>
      <c r="F95" s="190"/>
      <c r="G95" s="191">
        <f>ROUND(E95*F95,2)</f>
        <v>0</v>
      </c>
      <c r="H95" s="137">
        <v>21</v>
      </c>
      <c r="I95" s="136">
        <v>1.2200000000000001E-2</v>
      </c>
      <c r="J95" s="136">
        <f>ROUND(E95*I95,2)</f>
        <v>0.47</v>
      </c>
      <c r="K95" s="136">
        <v>0</v>
      </c>
      <c r="L95" s="136">
        <f>ROUND(E95*K95,2)</f>
        <v>0</v>
      </c>
      <c r="M95" s="137" t="s">
        <v>296</v>
      </c>
      <c r="N95" s="137" t="s">
        <v>199</v>
      </c>
      <c r="O95" s="137" t="s">
        <v>200</v>
      </c>
      <c r="P95" s="128"/>
      <c r="Q95" s="128"/>
      <c r="R95" s="128"/>
      <c r="S95" s="128"/>
      <c r="T95" s="128"/>
      <c r="U95" s="128"/>
      <c r="V95" s="128"/>
      <c r="W95" s="128" t="s">
        <v>201</v>
      </c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outlineLevel="2" x14ac:dyDescent="0.2">
      <c r="A96" s="134"/>
      <c r="B96" s="135"/>
      <c r="C96" s="152" t="s">
        <v>574</v>
      </c>
      <c r="D96" s="138"/>
      <c r="E96" s="182"/>
      <c r="F96" s="192"/>
      <c r="G96" s="192"/>
      <c r="H96" s="137"/>
      <c r="I96" s="136"/>
      <c r="J96" s="136"/>
      <c r="K96" s="136"/>
      <c r="L96" s="136"/>
      <c r="M96" s="137"/>
      <c r="N96" s="137"/>
      <c r="O96" s="137"/>
      <c r="P96" s="128"/>
      <c r="Q96" s="128"/>
      <c r="R96" s="128"/>
      <c r="S96" s="128"/>
      <c r="T96" s="128"/>
      <c r="U96" s="128"/>
      <c r="V96" s="128"/>
      <c r="W96" s="128" t="s">
        <v>171</v>
      </c>
      <c r="X96" s="128">
        <v>0</v>
      </c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outlineLevel="3" x14ac:dyDescent="0.2">
      <c r="A97" s="134"/>
      <c r="B97" s="135"/>
      <c r="C97" s="152" t="s">
        <v>575</v>
      </c>
      <c r="D97" s="138"/>
      <c r="E97" s="182">
        <v>38.49</v>
      </c>
      <c r="F97" s="192"/>
      <c r="G97" s="192"/>
      <c r="H97" s="137"/>
      <c r="I97" s="136"/>
      <c r="J97" s="136"/>
      <c r="K97" s="136"/>
      <c r="L97" s="136"/>
      <c r="M97" s="137"/>
      <c r="N97" s="137"/>
      <c r="O97" s="137"/>
      <c r="P97" s="128"/>
      <c r="Q97" s="128"/>
      <c r="R97" s="128"/>
      <c r="S97" s="128"/>
      <c r="T97" s="128"/>
      <c r="U97" s="128"/>
      <c r="V97" s="128"/>
      <c r="W97" s="128" t="s">
        <v>171</v>
      </c>
      <c r="X97" s="128">
        <v>0</v>
      </c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</row>
    <row r="98" spans="1:50" ht="22.5" outlineLevel="1" x14ac:dyDescent="0.2">
      <c r="A98" s="147">
        <v>46</v>
      </c>
      <c r="B98" s="148" t="s">
        <v>299</v>
      </c>
      <c r="C98" s="153" t="s">
        <v>300</v>
      </c>
      <c r="D98" s="149" t="s">
        <v>191</v>
      </c>
      <c r="E98" s="183">
        <v>0.64658000000000004</v>
      </c>
      <c r="F98" s="193"/>
      <c r="G98" s="194">
        <f>ROUND(E98*F98,2)</f>
        <v>0</v>
      </c>
      <c r="H98" s="137">
        <v>21</v>
      </c>
      <c r="I98" s="136">
        <v>0</v>
      </c>
      <c r="J98" s="136">
        <f>ROUND(E98*I98,2)</f>
        <v>0</v>
      </c>
      <c r="K98" s="136">
        <v>0</v>
      </c>
      <c r="L98" s="136">
        <f>ROUND(E98*K98,2)</f>
        <v>0</v>
      </c>
      <c r="M98" s="137" t="s">
        <v>167</v>
      </c>
      <c r="N98" s="137" t="s">
        <v>167</v>
      </c>
      <c r="O98" s="137" t="s">
        <v>248</v>
      </c>
      <c r="P98" s="128"/>
      <c r="Q98" s="128"/>
      <c r="R98" s="128"/>
      <c r="S98" s="128"/>
      <c r="T98" s="128"/>
      <c r="U98" s="128"/>
      <c r="V98" s="128"/>
      <c r="W98" s="128" t="s">
        <v>249</v>
      </c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x14ac:dyDescent="0.2">
      <c r="A99" s="141" t="s">
        <v>162</v>
      </c>
      <c r="B99" s="142" t="s">
        <v>134</v>
      </c>
      <c r="C99" s="150" t="s">
        <v>135</v>
      </c>
      <c r="D99" s="143"/>
      <c r="E99" s="180"/>
      <c r="F99" s="188"/>
      <c r="G99" s="189">
        <f>SUMIF(W100:W102,"&lt;&gt;NOR",G100:G102)</f>
        <v>0</v>
      </c>
      <c r="H99" s="140"/>
      <c r="I99" s="139"/>
      <c r="J99" s="139">
        <f>SUM(J100:J102)</f>
        <v>0</v>
      </c>
      <c r="K99" s="139"/>
      <c r="L99" s="139">
        <f>SUM(L100:L102)</f>
        <v>0</v>
      </c>
      <c r="M99" s="140"/>
      <c r="N99" s="140"/>
      <c r="O99" s="140"/>
      <c r="W99" t="s">
        <v>163</v>
      </c>
    </row>
    <row r="100" spans="1:50" ht="22.5" outlineLevel="1" x14ac:dyDescent="0.2">
      <c r="A100" s="144">
        <v>47</v>
      </c>
      <c r="B100" s="145" t="s">
        <v>301</v>
      </c>
      <c r="C100" s="151" t="s">
        <v>302</v>
      </c>
      <c r="D100" s="146" t="s">
        <v>166</v>
      </c>
      <c r="E100" s="181">
        <v>16.018000000000001</v>
      </c>
      <c r="F100" s="190"/>
      <c r="G100" s="191">
        <f>ROUND(E100*F100,2)</f>
        <v>0</v>
      </c>
      <c r="H100" s="137">
        <v>21</v>
      </c>
      <c r="I100" s="136">
        <v>2.9E-4</v>
      </c>
      <c r="J100" s="136">
        <f>ROUND(E100*I100,2)</f>
        <v>0</v>
      </c>
      <c r="K100" s="136">
        <v>0</v>
      </c>
      <c r="L100" s="136">
        <f>ROUND(E100*K100,2)</f>
        <v>0</v>
      </c>
      <c r="M100" s="137" t="s">
        <v>259</v>
      </c>
      <c r="N100" s="137" t="s">
        <v>199</v>
      </c>
      <c r="O100" s="137" t="s">
        <v>168</v>
      </c>
      <c r="P100" s="128"/>
      <c r="Q100" s="128"/>
      <c r="R100" s="128"/>
      <c r="S100" s="128"/>
      <c r="T100" s="128"/>
      <c r="U100" s="128"/>
      <c r="V100" s="128"/>
      <c r="W100" s="128" t="s">
        <v>252</v>
      </c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</row>
    <row r="101" spans="1:50" outlineLevel="2" x14ac:dyDescent="0.2">
      <c r="A101" s="134"/>
      <c r="B101" s="135"/>
      <c r="C101" s="152" t="s">
        <v>576</v>
      </c>
      <c r="D101" s="138"/>
      <c r="E101" s="182"/>
      <c r="F101" s="192"/>
      <c r="G101" s="192"/>
      <c r="H101" s="137"/>
      <c r="I101" s="136"/>
      <c r="J101" s="136"/>
      <c r="K101" s="136"/>
      <c r="L101" s="136"/>
      <c r="M101" s="137"/>
      <c r="N101" s="137"/>
      <c r="O101" s="137"/>
      <c r="P101" s="128"/>
      <c r="Q101" s="128"/>
      <c r="R101" s="128"/>
      <c r="S101" s="128"/>
      <c r="T101" s="128"/>
      <c r="U101" s="128"/>
      <c r="V101" s="128"/>
      <c r="W101" s="128" t="s">
        <v>171</v>
      </c>
      <c r="X101" s="128">
        <v>0</v>
      </c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</row>
    <row r="102" spans="1:50" outlineLevel="3" x14ac:dyDescent="0.2">
      <c r="A102" s="134"/>
      <c r="B102" s="135"/>
      <c r="C102" s="152" t="s">
        <v>571</v>
      </c>
      <c r="D102" s="138"/>
      <c r="E102" s="182">
        <v>16.02</v>
      </c>
      <c r="F102" s="192"/>
      <c r="G102" s="192"/>
      <c r="H102" s="137"/>
      <c r="I102" s="136"/>
      <c r="J102" s="136"/>
      <c r="K102" s="136"/>
      <c r="L102" s="136"/>
      <c r="M102" s="137"/>
      <c r="N102" s="137"/>
      <c r="O102" s="137"/>
      <c r="P102" s="128"/>
      <c r="Q102" s="128"/>
      <c r="R102" s="128"/>
      <c r="S102" s="128"/>
      <c r="T102" s="128"/>
      <c r="U102" s="128"/>
      <c r="V102" s="128"/>
      <c r="W102" s="128" t="s">
        <v>171</v>
      </c>
      <c r="X102" s="128">
        <v>0</v>
      </c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</row>
    <row r="103" spans="1:50" x14ac:dyDescent="0.2">
      <c r="A103" s="141" t="s">
        <v>162</v>
      </c>
      <c r="B103" s="142" t="s">
        <v>136</v>
      </c>
      <c r="C103" s="150" t="s">
        <v>137</v>
      </c>
      <c r="D103" s="143"/>
      <c r="E103" s="180"/>
      <c r="F103" s="188"/>
      <c r="G103" s="189">
        <f>SUMIF(W104:W104,"&lt;&gt;NOR",G104:G104)</f>
        <v>0</v>
      </c>
      <c r="H103" s="140"/>
      <c r="I103" s="139"/>
      <c r="J103" s="139">
        <f>SUM(J104:J104)</f>
        <v>0</v>
      </c>
      <c r="K103" s="139"/>
      <c r="L103" s="139">
        <f>SUM(L104:L104)</f>
        <v>0</v>
      </c>
      <c r="M103" s="140"/>
      <c r="N103" s="140"/>
      <c r="O103" s="140"/>
      <c r="W103" t="s">
        <v>163</v>
      </c>
    </row>
    <row r="104" spans="1:50" outlineLevel="1" x14ac:dyDescent="0.2">
      <c r="A104" s="147">
        <v>48</v>
      </c>
      <c r="B104" s="148" t="s">
        <v>304</v>
      </c>
      <c r="C104" s="153" t="s">
        <v>305</v>
      </c>
      <c r="D104" s="149" t="s">
        <v>231</v>
      </c>
      <c r="E104" s="183">
        <v>1</v>
      </c>
      <c r="F104" s="193"/>
      <c r="G104" s="194">
        <f>ROUND(E104*F104,2)</f>
        <v>0</v>
      </c>
      <c r="H104" s="137">
        <v>21</v>
      </c>
      <c r="I104" s="136">
        <v>0</v>
      </c>
      <c r="J104" s="136">
        <f>ROUND(E104*I104,2)</f>
        <v>0</v>
      </c>
      <c r="K104" s="136">
        <v>0</v>
      </c>
      <c r="L104" s="136">
        <f>ROUND(E104*K104,2)</f>
        <v>0</v>
      </c>
      <c r="M104" s="137" t="s">
        <v>259</v>
      </c>
      <c r="N104" s="137" t="s">
        <v>199</v>
      </c>
      <c r="O104" s="137" t="s">
        <v>168</v>
      </c>
      <c r="P104" s="128"/>
      <c r="Q104" s="128"/>
      <c r="R104" s="128"/>
      <c r="S104" s="128"/>
      <c r="T104" s="128"/>
      <c r="U104" s="128"/>
      <c r="V104" s="128"/>
      <c r="W104" s="128" t="s">
        <v>306</v>
      </c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</row>
    <row r="105" spans="1:50" x14ac:dyDescent="0.2">
      <c r="A105" s="141" t="s">
        <v>162</v>
      </c>
      <c r="B105" s="142" t="s">
        <v>138</v>
      </c>
      <c r="C105" s="150" t="s">
        <v>139</v>
      </c>
      <c r="D105" s="143"/>
      <c r="E105" s="180"/>
      <c r="F105" s="188"/>
      <c r="G105" s="189">
        <f>SUMIF(W106:W111,"&lt;&gt;NOR",G106:G111)</f>
        <v>0</v>
      </c>
      <c r="H105" s="140"/>
      <c r="I105" s="139"/>
      <c r="J105" s="139">
        <f>SUM(J106:J111)</f>
        <v>0</v>
      </c>
      <c r="K105" s="139"/>
      <c r="L105" s="139">
        <f>SUM(L106:L111)</f>
        <v>0</v>
      </c>
      <c r="M105" s="140"/>
      <c r="N105" s="140"/>
      <c r="O105" s="140"/>
      <c r="W105" t="s">
        <v>163</v>
      </c>
    </row>
    <row r="106" spans="1:50" ht="22.5" outlineLevel="1" x14ac:dyDescent="0.2">
      <c r="A106" s="147">
        <v>49</v>
      </c>
      <c r="B106" s="148" t="s">
        <v>307</v>
      </c>
      <c r="C106" s="153" t="s">
        <v>308</v>
      </c>
      <c r="D106" s="149" t="s">
        <v>191</v>
      </c>
      <c r="E106" s="183">
        <v>6.6731999999999996</v>
      </c>
      <c r="F106" s="193"/>
      <c r="G106" s="194">
        <f t="shared" ref="G106:G111" si="3">ROUND(E106*F106,2)</f>
        <v>0</v>
      </c>
      <c r="H106" s="137">
        <v>21</v>
      </c>
      <c r="I106" s="136">
        <v>0</v>
      </c>
      <c r="J106" s="136">
        <f t="shared" ref="J106:J111" si="4">ROUND(E106*I106,2)</f>
        <v>0</v>
      </c>
      <c r="K106" s="136">
        <v>0</v>
      </c>
      <c r="L106" s="136">
        <f t="shared" ref="L106:L111" si="5">ROUND(E106*K106,2)</f>
        <v>0</v>
      </c>
      <c r="M106" s="137" t="s">
        <v>167</v>
      </c>
      <c r="N106" s="137" t="s">
        <v>167</v>
      </c>
      <c r="O106" s="137" t="s">
        <v>309</v>
      </c>
      <c r="P106" s="128"/>
      <c r="Q106" s="128"/>
      <c r="R106" s="128"/>
      <c r="S106" s="128"/>
      <c r="T106" s="128"/>
      <c r="U106" s="128"/>
      <c r="V106" s="128"/>
      <c r="W106" s="128" t="s">
        <v>310</v>
      </c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</row>
    <row r="107" spans="1:50" ht="22.5" outlineLevel="1" x14ac:dyDescent="0.2">
      <c r="A107" s="147">
        <v>50</v>
      </c>
      <c r="B107" s="148" t="s">
        <v>311</v>
      </c>
      <c r="C107" s="153" t="s">
        <v>312</v>
      </c>
      <c r="D107" s="149" t="s">
        <v>191</v>
      </c>
      <c r="E107" s="183">
        <v>6.6731999999999996</v>
      </c>
      <c r="F107" s="193"/>
      <c r="G107" s="194">
        <f t="shared" si="3"/>
        <v>0</v>
      </c>
      <c r="H107" s="137">
        <v>21</v>
      </c>
      <c r="I107" s="136">
        <v>0</v>
      </c>
      <c r="J107" s="136">
        <f t="shared" si="4"/>
        <v>0</v>
      </c>
      <c r="K107" s="136">
        <v>0</v>
      </c>
      <c r="L107" s="136">
        <f t="shared" si="5"/>
        <v>0</v>
      </c>
      <c r="M107" s="137" t="s">
        <v>167</v>
      </c>
      <c r="N107" s="137" t="s">
        <v>167</v>
      </c>
      <c r="O107" s="137" t="s">
        <v>309</v>
      </c>
      <c r="P107" s="128"/>
      <c r="Q107" s="128"/>
      <c r="R107" s="128"/>
      <c r="S107" s="128"/>
      <c r="T107" s="128"/>
      <c r="U107" s="128"/>
      <c r="V107" s="128"/>
      <c r="W107" s="128" t="s">
        <v>310</v>
      </c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</row>
    <row r="108" spans="1:50" ht="33.75" outlineLevel="1" x14ac:dyDescent="0.2">
      <c r="A108" s="147">
        <v>51</v>
      </c>
      <c r="B108" s="148" t="s">
        <v>313</v>
      </c>
      <c r="C108" s="153" t="s">
        <v>314</v>
      </c>
      <c r="D108" s="149" t="s">
        <v>191</v>
      </c>
      <c r="E108" s="183">
        <v>6.6731999999999996</v>
      </c>
      <c r="F108" s="193"/>
      <c r="G108" s="194">
        <f t="shared" si="3"/>
        <v>0</v>
      </c>
      <c r="H108" s="137">
        <v>21</v>
      </c>
      <c r="I108" s="136">
        <v>0</v>
      </c>
      <c r="J108" s="136">
        <f t="shared" si="4"/>
        <v>0</v>
      </c>
      <c r="K108" s="136">
        <v>0</v>
      </c>
      <c r="L108" s="136">
        <f t="shared" si="5"/>
        <v>0</v>
      </c>
      <c r="M108" s="137" t="s">
        <v>167</v>
      </c>
      <c r="N108" s="137" t="s">
        <v>167</v>
      </c>
      <c r="O108" s="137" t="s">
        <v>309</v>
      </c>
      <c r="P108" s="128"/>
      <c r="Q108" s="128"/>
      <c r="R108" s="128"/>
      <c r="S108" s="128"/>
      <c r="T108" s="128"/>
      <c r="U108" s="128"/>
      <c r="V108" s="128"/>
      <c r="W108" s="128" t="s">
        <v>310</v>
      </c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</row>
    <row r="109" spans="1:50" outlineLevel="1" x14ac:dyDescent="0.2">
      <c r="A109" s="147">
        <v>52</v>
      </c>
      <c r="B109" s="148" t="s">
        <v>315</v>
      </c>
      <c r="C109" s="153" t="s">
        <v>316</v>
      </c>
      <c r="D109" s="149" t="s">
        <v>191</v>
      </c>
      <c r="E109" s="183">
        <v>6.6731999999999996</v>
      </c>
      <c r="F109" s="193"/>
      <c r="G109" s="194">
        <f t="shared" si="3"/>
        <v>0</v>
      </c>
      <c r="H109" s="137">
        <v>21</v>
      </c>
      <c r="I109" s="136">
        <v>0</v>
      </c>
      <c r="J109" s="136">
        <f t="shared" si="4"/>
        <v>0</v>
      </c>
      <c r="K109" s="136">
        <v>0</v>
      </c>
      <c r="L109" s="136">
        <f t="shared" si="5"/>
        <v>0</v>
      </c>
      <c r="M109" s="137" t="s">
        <v>167</v>
      </c>
      <c r="N109" s="137" t="s">
        <v>167</v>
      </c>
      <c r="O109" s="137" t="s">
        <v>309</v>
      </c>
      <c r="P109" s="128"/>
      <c r="Q109" s="128"/>
      <c r="R109" s="128"/>
      <c r="S109" s="128"/>
      <c r="T109" s="128"/>
      <c r="U109" s="128"/>
      <c r="V109" s="128"/>
      <c r="W109" s="128" t="s">
        <v>310</v>
      </c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</row>
    <row r="110" spans="1:50" ht="22.5" outlineLevel="1" x14ac:dyDescent="0.2">
      <c r="A110" s="147">
        <v>53</v>
      </c>
      <c r="B110" s="148" t="s">
        <v>317</v>
      </c>
      <c r="C110" s="153" t="s">
        <v>318</v>
      </c>
      <c r="D110" s="149" t="s">
        <v>191</v>
      </c>
      <c r="E110" s="183">
        <v>6.6731999999999996</v>
      </c>
      <c r="F110" s="193"/>
      <c r="G110" s="194">
        <f t="shared" si="3"/>
        <v>0</v>
      </c>
      <c r="H110" s="137">
        <v>21</v>
      </c>
      <c r="I110" s="136">
        <v>0</v>
      </c>
      <c r="J110" s="136">
        <f t="shared" si="4"/>
        <v>0</v>
      </c>
      <c r="K110" s="136">
        <v>0</v>
      </c>
      <c r="L110" s="136">
        <f t="shared" si="5"/>
        <v>0</v>
      </c>
      <c r="M110" s="137" t="s">
        <v>167</v>
      </c>
      <c r="N110" s="137" t="s">
        <v>167</v>
      </c>
      <c r="O110" s="137" t="s">
        <v>309</v>
      </c>
      <c r="P110" s="128"/>
      <c r="Q110" s="128"/>
      <c r="R110" s="128"/>
      <c r="S110" s="128"/>
      <c r="T110" s="128"/>
      <c r="U110" s="128"/>
      <c r="V110" s="128"/>
      <c r="W110" s="128" t="s">
        <v>310</v>
      </c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</row>
    <row r="111" spans="1:50" ht="22.5" outlineLevel="1" x14ac:dyDescent="0.2">
      <c r="A111" s="144">
        <v>54</v>
      </c>
      <c r="B111" s="145" t="s">
        <v>319</v>
      </c>
      <c r="C111" s="151" t="s">
        <v>320</v>
      </c>
      <c r="D111" s="146" t="s">
        <v>191</v>
      </c>
      <c r="E111" s="181">
        <v>6.6731999999999996</v>
      </c>
      <c r="F111" s="190"/>
      <c r="G111" s="191">
        <f t="shared" si="3"/>
        <v>0</v>
      </c>
      <c r="H111" s="137">
        <v>21</v>
      </c>
      <c r="I111" s="136">
        <v>0</v>
      </c>
      <c r="J111" s="136">
        <f t="shared" si="4"/>
        <v>0</v>
      </c>
      <c r="K111" s="136">
        <v>0</v>
      </c>
      <c r="L111" s="136">
        <f t="shared" si="5"/>
        <v>0</v>
      </c>
      <c r="M111" s="137" t="s">
        <v>167</v>
      </c>
      <c r="N111" s="137" t="s">
        <v>167</v>
      </c>
      <c r="O111" s="137" t="s">
        <v>309</v>
      </c>
      <c r="P111" s="128"/>
      <c r="Q111" s="128"/>
      <c r="R111" s="128"/>
      <c r="S111" s="128"/>
      <c r="T111" s="128"/>
      <c r="U111" s="128"/>
      <c r="V111" s="128"/>
      <c r="W111" s="128" t="s">
        <v>310</v>
      </c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</row>
    <row r="112" spans="1:50" x14ac:dyDescent="0.2">
      <c r="A112" s="3"/>
      <c r="B112" s="4"/>
      <c r="C112" s="154"/>
      <c r="D112" s="5"/>
      <c r="E112" s="179"/>
      <c r="F112" s="187"/>
      <c r="G112" s="187"/>
      <c r="H112" s="3"/>
      <c r="I112" s="3"/>
      <c r="J112" s="3"/>
      <c r="K112" s="3"/>
      <c r="L112" s="3"/>
      <c r="M112" s="3"/>
      <c r="N112" s="3"/>
      <c r="O112" s="3"/>
      <c r="U112">
        <v>12</v>
      </c>
      <c r="V112">
        <v>21</v>
      </c>
      <c r="W112" t="s">
        <v>154</v>
      </c>
    </row>
    <row r="113" spans="1:23" x14ac:dyDescent="0.2">
      <c r="A113" s="131"/>
      <c r="B113" s="132" t="s">
        <v>31</v>
      </c>
      <c r="C113" s="155"/>
      <c r="D113" s="133"/>
      <c r="E113" s="184"/>
      <c r="F113" s="195"/>
      <c r="G113" s="196">
        <f>G8+G13+G23+G31+G35+G37+G39+G61+G63+G65+G67+G76+G78+G83+G91+G99+G103+G105</f>
        <v>0</v>
      </c>
      <c r="H113" s="3"/>
      <c r="I113" s="3"/>
      <c r="J113" s="3"/>
      <c r="K113" s="3"/>
      <c r="L113" s="3"/>
      <c r="M113" s="3"/>
      <c r="N113" s="3"/>
      <c r="O113" s="3"/>
      <c r="U113">
        <f>SUMIF(H7:H111,U112,G7:G111)</f>
        <v>0</v>
      </c>
      <c r="V113">
        <f>SUMIF(H7:H111,V112,G7:G111)</f>
        <v>0</v>
      </c>
      <c r="W113" t="s">
        <v>321</v>
      </c>
    </row>
    <row r="114" spans="1:23" x14ac:dyDescent="0.2">
      <c r="A114" s="3"/>
      <c r="B114" s="4"/>
      <c r="C114" s="154"/>
      <c r="D114" s="5"/>
      <c r="E114" s="179"/>
      <c r="F114" s="187"/>
      <c r="G114" s="187"/>
      <c r="H114" s="3"/>
      <c r="I114" s="3"/>
      <c r="J114" s="3"/>
      <c r="K114" s="3"/>
      <c r="L114" s="3"/>
      <c r="M114" s="3"/>
      <c r="N114" s="3"/>
      <c r="O114" s="3"/>
    </row>
    <row r="115" spans="1:23" x14ac:dyDescent="0.2">
      <c r="A115" s="3"/>
      <c r="B115" s="4"/>
      <c r="C115" s="154"/>
      <c r="D115" s="5"/>
      <c r="E115" s="179"/>
      <c r="F115" s="187"/>
      <c r="G115" s="187"/>
      <c r="H115" s="3"/>
      <c r="I115" s="3"/>
      <c r="J115" s="3"/>
      <c r="K115" s="3"/>
      <c r="L115" s="3"/>
      <c r="M115" s="3"/>
      <c r="N115" s="3"/>
      <c r="O115" s="3"/>
    </row>
    <row r="116" spans="1:23" x14ac:dyDescent="0.2">
      <c r="A116" s="266" t="s">
        <v>322</v>
      </c>
      <c r="B116" s="266"/>
      <c r="C116" s="267"/>
      <c r="D116" s="5"/>
      <c r="E116" s="179"/>
      <c r="F116" s="187"/>
      <c r="G116" s="187"/>
      <c r="H116" s="3"/>
      <c r="I116" s="3"/>
      <c r="J116" s="3"/>
      <c r="K116" s="3"/>
      <c r="L116" s="3"/>
      <c r="M116" s="3"/>
      <c r="N116" s="3"/>
      <c r="O116" s="3"/>
    </row>
    <row r="117" spans="1:23" x14ac:dyDescent="0.2">
      <c r="A117" s="247"/>
      <c r="B117" s="248"/>
      <c r="C117" s="249"/>
      <c r="D117" s="248"/>
      <c r="E117" s="248"/>
      <c r="F117" s="248"/>
      <c r="G117" s="250"/>
      <c r="H117" s="3"/>
      <c r="I117" s="3"/>
      <c r="J117" s="3"/>
      <c r="K117" s="3"/>
      <c r="L117" s="3"/>
      <c r="M117" s="3"/>
      <c r="N117" s="3"/>
      <c r="O117" s="3"/>
      <c r="W117" t="s">
        <v>323</v>
      </c>
    </row>
    <row r="118" spans="1:23" x14ac:dyDescent="0.2">
      <c r="A118" s="251"/>
      <c r="B118" s="252"/>
      <c r="C118" s="253"/>
      <c r="D118" s="252"/>
      <c r="E118" s="252"/>
      <c r="F118" s="252"/>
      <c r="G118" s="254"/>
      <c r="H118" s="3"/>
      <c r="I118" s="3"/>
      <c r="J118" s="3"/>
      <c r="K118" s="3"/>
      <c r="L118" s="3"/>
      <c r="M118" s="3"/>
      <c r="N118" s="3"/>
      <c r="O118" s="3"/>
    </row>
    <row r="119" spans="1:23" x14ac:dyDescent="0.2">
      <c r="A119" s="251"/>
      <c r="B119" s="252"/>
      <c r="C119" s="253"/>
      <c r="D119" s="252"/>
      <c r="E119" s="252"/>
      <c r="F119" s="252"/>
      <c r="G119" s="254"/>
      <c r="H119" s="3"/>
      <c r="I119" s="3"/>
      <c r="J119" s="3"/>
      <c r="K119" s="3"/>
      <c r="L119" s="3"/>
      <c r="M119" s="3"/>
      <c r="N119" s="3"/>
      <c r="O119" s="3"/>
    </row>
    <row r="120" spans="1:23" x14ac:dyDescent="0.2">
      <c r="A120" s="251"/>
      <c r="B120" s="252"/>
      <c r="C120" s="253"/>
      <c r="D120" s="252"/>
      <c r="E120" s="252"/>
      <c r="F120" s="252"/>
      <c r="G120" s="254"/>
      <c r="H120" s="3"/>
      <c r="I120" s="3"/>
      <c r="J120" s="3"/>
      <c r="K120" s="3"/>
      <c r="L120" s="3"/>
      <c r="M120" s="3"/>
      <c r="N120" s="3"/>
      <c r="O120" s="3"/>
    </row>
    <row r="121" spans="1:23" x14ac:dyDescent="0.2">
      <c r="A121" s="255"/>
      <c r="B121" s="256"/>
      <c r="C121" s="257"/>
      <c r="D121" s="256"/>
      <c r="E121" s="256"/>
      <c r="F121" s="256"/>
      <c r="G121" s="258"/>
      <c r="H121" s="3"/>
      <c r="I121" s="3"/>
      <c r="J121" s="3"/>
      <c r="K121" s="3"/>
      <c r="L121" s="3"/>
      <c r="M121" s="3"/>
      <c r="N121" s="3"/>
      <c r="O121" s="3"/>
    </row>
    <row r="122" spans="1:23" x14ac:dyDescent="0.2">
      <c r="A122" s="3"/>
      <c r="B122" s="4"/>
      <c r="C122" s="154"/>
      <c r="D122" s="5"/>
      <c r="E122" s="179"/>
      <c r="F122" s="187"/>
      <c r="G122" s="187"/>
      <c r="H122" s="3"/>
      <c r="I122" s="3"/>
      <c r="J122" s="3"/>
      <c r="K122" s="3"/>
      <c r="L122" s="3"/>
      <c r="M122" s="3"/>
      <c r="N122" s="3"/>
      <c r="O122" s="3"/>
    </row>
    <row r="123" spans="1:23" x14ac:dyDescent="0.2">
      <c r="C123" s="156"/>
      <c r="D123" s="8"/>
      <c r="W123" t="s">
        <v>324</v>
      </c>
    </row>
    <row r="124" spans="1:23" x14ac:dyDescent="0.2">
      <c r="D124" s="8"/>
    </row>
    <row r="125" spans="1:23" x14ac:dyDescent="0.2">
      <c r="D125" s="8"/>
    </row>
    <row r="126" spans="1:23" x14ac:dyDescent="0.2">
      <c r="D126" s="8"/>
    </row>
    <row r="127" spans="1:23" x14ac:dyDescent="0.2">
      <c r="D127" s="8"/>
    </row>
    <row r="128" spans="1:23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17:G121"/>
    <mergeCell ref="A1:G1"/>
    <mergeCell ref="C2:G2"/>
    <mergeCell ref="C3:G3"/>
    <mergeCell ref="C4:G4"/>
    <mergeCell ref="A116:C116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B0E23-567C-4C89-9CF4-D9B2808D17F6}">
  <sheetPr>
    <outlinePr summaryBelow="0"/>
  </sheetPr>
  <dimension ref="A1:AX5000"/>
  <sheetViews>
    <sheetView view="pageBreakPreview" zoomScaleNormal="100" zoomScaleSheetLayoutView="100" workbookViewId="0">
      <pane ySplit="7" topLeftCell="A55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69</v>
      </c>
      <c r="C4" s="263" t="s">
        <v>70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SUMIF(W9:W9,"&lt;&gt;NOR",G9:G9)</f>
        <v>0</v>
      </c>
      <c r="H8" s="140"/>
      <c r="I8" s="139"/>
      <c r="J8" s="139">
        <f>SUM(J9:J9)</f>
        <v>0</v>
      </c>
      <c r="K8" s="139"/>
      <c r="L8" s="139">
        <f>SUM(L9:L9)</f>
        <v>0</v>
      </c>
      <c r="M8" s="140"/>
      <c r="N8" s="140"/>
      <c r="O8" s="140"/>
      <c r="W8" t="s">
        <v>163</v>
      </c>
    </row>
    <row r="9" spans="1:50" outlineLevel="1" x14ac:dyDescent="0.2">
      <c r="A9" s="147">
        <v>1</v>
      </c>
      <c r="B9" s="148" t="s">
        <v>451</v>
      </c>
      <c r="C9" s="153" t="s">
        <v>452</v>
      </c>
      <c r="D9" s="149" t="s">
        <v>231</v>
      </c>
      <c r="E9" s="183">
        <v>1</v>
      </c>
      <c r="F9" s="193"/>
      <c r="G9" s="194">
        <f>ROUND(E9*F9,2)</f>
        <v>0</v>
      </c>
      <c r="H9" s="137">
        <v>21</v>
      </c>
      <c r="I9" s="136">
        <v>0</v>
      </c>
      <c r="J9" s="136">
        <f>ROUND(E9*I9,2)</f>
        <v>0</v>
      </c>
      <c r="K9" s="136">
        <v>0</v>
      </c>
      <c r="L9" s="136">
        <f>ROUND(E9*K9,2)</f>
        <v>0</v>
      </c>
      <c r="M9" s="137" t="s">
        <v>259</v>
      </c>
      <c r="N9" s="137" t="s">
        <v>199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x14ac:dyDescent="0.2">
      <c r="A10" s="141" t="s">
        <v>162</v>
      </c>
      <c r="B10" s="142" t="s">
        <v>93</v>
      </c>
      <c r="C10" s="150" t="s">
        <v>94</v>
      </c>
      <c r="D10" s="143"/>
      <c r="E10" s="180"/>
      <c r="F10" s="188"/>
      <c r="G10" s="189">
        <f>SUMIF(W11:W19,"&lt;&gt;NOR",G11:G19)</f>
        <v>0</v>
      </c>
      <c r="H10" s="140"/>
      <c r="I10" s="139"/>
      <c r="J10" s="139">
        <f>SUM(J11:J19)</f>
        <v>0.75</v>
      </c>
      <c r="K10" s="139"/>
      <c r="L10" s="139">
        <f>SUM(L11:L19)</f>
        <v>0</v>
      </c>
      <c r="M10" s="140"/>
      <c r="N10" s="140"/>
      <c r="O10" s="140"/>
      <c r="W10" t="s">
        <v>163</v>
      </c>
    </row>
    <row r="11" spans="1:50" ht="45" outlineLevel="1" x14ac:dyDescent="0.2">
      <c r="A11" s="144">
        <v>2</v>
      </c>
      <c r="B11" s="145" t="s">
        <v>174</v>
      </c>
      <c r="C11" s="151" t="s">
        <v>175</v>
      </c>
      <c r="D11" s="146" t="s">
        <v>166</v>
      </c>
      <c r="E11" s="181">
        <v>3.03</v>
      </c>
      <c r="F11" s="190"/>
      <c r="G11" s="191">
        <f>ROUND(E11*F11,2)</f>
        <v>0</v>
      </c>
      <c r="H11" s="137">
        <v>21</v>
      </c>
      <c r="I11" s="136">
        <v>6.0899999999999999E-3</v>
      </c>
      <c r="J11" s="136">
        <f>ROUND(E11*I11,2)</f>
        <v>0.02</v>
      </c>
      <c r="K11" s="136">
        <v>0</v>
      </c>
      <c r="L11" s="136">
        <f>ROUND(E11*K11,2)</f>
        <v>0</v>
      </c>
      <c r="M11" s="137" t="s">
        <v>167</v>
      </c>
      <c r="N11" s="137" t="s">
        <v>167</v>
      </c>
      <c r="O11" s="137" t="s">
        <v>168</v>
      </c>
      <c r="P11" s="128"/>
      <c r="Q11" s="128"/>
      <c r="R11" s="128"/>
      <c r="S11" s="128"/>
      <c r="T11" s="128"/>
      <c r="U11" s="128"/>
      <c r="V11" s="128"/>
      <c r="W11" s="128" t="s">
        <v>169</v>
      </c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outlineLevel="2" x14ac:dyDescent="0.2">
      <c r="A12" s="134"/>
      <c r="B12" s="135"/>
      <c r="C12" s="152" t="s">
        <v>484</v>
      </c>
      <c r="D12" s="138"/>
      <c r="E12" s="182"/>
      <c r="F12" s="192"/>
      <c r="G12" s="192"/>
      <c r="H12" s="137"/>
      <c r="I12" s="136"/>
      <c r="J12" s="136"/>
      <c r="K12" s="136"/>
      <c r="L12" s="136"/>
      <c r="M12" s="137"/>
      <c r="N12" s="137"/>
      <c r="O12" s="137"/>
      <c r="P12" s="128"/>
      <c r="Q12" s="128"/>
      <c r="R12" s="128"/>
      <c r="S12" s="128"/>
      <c r="T12" s="128"/>
      <c r="U12" s="128"/>
      <c r="V12" s="128"/>
      <c r="W12" s="128" t="s">
        <v>171</v>
      </c>
      <c r="X12" s="128">
        <v>0</v>
      </c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0" outlineLevel="3" x14ac:dyDescent="0.2">
      <c r="A13" s="134"/>
      <c r="B13" s="135"/>
      <c r="C13" s="152" t="s">
        <v>485</v>
      </c>
      <c r="D13" s="138"/>
      <c r="E13" s="182">
        <v>3.03</v>
      </c>
      <c r="F13" s="192"/>
      <c r="G13" s="192"/>
      <c r="H13" s="137"/>
      <c r="I13" s="136"/>
      <c r="J13" s="136"/>
      <c r="K13" s="136"/>
      <c r="L13" s="136"/>
      <c r="M13" s="137"/>
      <c r="N13" s="137"/>
      <c r="O13" s="137"/>
      <c r="P13" s="128"/>
      <c r="Q13" s="128"/>
      <c r="R13" s="128"/>
      <c r="S13" s="128"/>
      <c r="T13" s="128"/>
      <c r="U13" s="128"/>
      <c r="V13" s="128"/>
      <c r="W13" s="128" t="s">
        <v>171</v>
      </c>
      <c r="X13" s="128">
        <v>0</v>
      </c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ht="22.5" outlineLevel="1" x14ac:dyDescent="0.2">
      <c r="A14" s="144">
        <v>3</v>
      </c>
      <c r="B14" s="145" t="s">
        <v>176</v>
      </c>
      <c r="C14" s="151" t="s">
        <v>177</v>
      </c>
      <c r="D14" s="146" t="s">
        <v>166</v>
      </c>
      <c r="E14" s="181">
        <v>3.2</v>
      </c>
      <c r="F14" s="190"/>
      <c r="G14" s="191">
        <f>ROUND(E14*F14,2)</f>
        <v>0</v>
      </c>
      <c r="H14" s="137">
        <v>21</v>
      </c>
      <c r="I14" s="136">
        <v>5.4299999999999999E-3</v>
      </c>
      <c r="J14" s="136">
        <f>ROUND(E14*I14,2)</f>
        <v>0.02</v>
      </c>
      <c r="K14" s="136">
        <v>0</v>
      </c>
      <c r="L14" s="136">
        <f>ROUND(E14*K14,2)</f>
        <v>0</v>
      </c>
      <c r="M14" s="137" t="s">
        <v>167</v>
      </c>
      <c r="N14" s="137" t="s">
        <v>167</v>
      </c>
      <c r="O14" s="137" t="s">
        <v>168</v>
      </c>
      <c r="P14" s="128"/>
      <c r="Q14" s="128"/>
      <c r="R14" s="128"/>
      <c r="S14" s="128"/>
      <c r="T14" s="128"/>
      <c r="U14" s="128"/>
      <c r="V14" s="128"/>
      <c r="W14" s="128" t="s">
        <v>169</v>
      </c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2" x14ac:dyDescent="0.2">
      <c r="A15" s="134"/>
      <c r="B15" s="135"/>
      <c r="C15" s="152" t="s">
        <v>577</v>
      </c>
      <c r="D15" s="138"/>
      <c r="E15" s="182"/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outlineLevel="3" x14ac:dyDescent="0.2">
      <c r="A16" s="134"/>
      <c r="B16" s="135"/>
      <c r="C16" s="152" t="s">
        <v>578</v>
      </c>
      <c r="D16" s="138"/>
      <c r="E16" s="182">
        <v>3.2</v>
      </c>
      <c r="F16" s="192"/>
      <c r="G16" s="192"/>
      <c r="H16" s="137"/>
      <c r="I16" s="136"/>
      <c r="J16" s="136"/>
      <c r="K16" s="136"/>
      <c r="L16" s="136"/>
      <c r="M16" s="137"/>
      <c r="N16" s="137"/>
      <c r="O16" s="137"/>
      <c r="P16" s="128"/>
      <c r="Q16" s="128"/>
      <c r="R16" s="128"/>
      <c r="S16" s="128"/>
      <c r="T16" s="128"/>
      <c r="U16" s="128"/>
      <c r="V16" s="128"/>
      <c r="W16" s="128" t="s">
        <v>171</v>
      </c>
      <c r="X16" s="128">
        <v>0</v>
      </c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ht="22.5" outlineLevel="1" x14ac:dyDescent="0.2">
      <c r="A17" s="144">
        <v>4</v>
      </c>
      <c r="B17" s="145" t="s">
        <v>180</v>
      </c>
      <c r="C17" s="151" t="s">
        <v>181</v>
      </c>
      <c r="D17" s="146" t="s">
        <v>166</v>
      </c>
      <c r="E17" s="181">
        <v>16</v>
      </c>
      <c r="F17" s="190"/>
      <c r="G17" s="191">
        <f>ROUND(E17*F17,2)</f>
        <v>0</v>
      </c>
      <c r="H17" s="137">
        <v>21</v>
      </c>
      <c r="I17" s="136">
        <v>4.4139999999999999E-2</v>
      </c>
      <c r="J17" s="136">
        <f>ROUND(E17*I17,2)</f>
        <v>0.71</v>
      </c>
      <c r="K17" s="136">
        <v>0</v>
      </c>
      <c r="L17" s="136">
        <f>ROUND(E17*K17,2)</f>
        <v>0</v>
      </c>
      <c r="M17" s="137" t="s">
        <v>167</v>
      </c>
      <c r="N17" s="137" t="s">
        <v>167</v>
      </c>
      <c r="O17" s="137" t="s">
        <v>168</v>
      </c>
      <c r="P17" s="128"/>
      <c r="Q17" s="128"/>
      <c r="R17" s="128"/>
      <c r="S17" s="128"/>
      <c r="T17" s="128"/>
      <c r="U17" s="128"/>
      <c r="V17" s="128"/>
      <c r="W17" s="128" t="s">
        <v>169</v>
      </c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2" x14ac:dyDescent="0.2">
      <c r="A18" s="134"/>
      <c r="B18" s="135"/>
      <c r="C18" s="152" t="s">
        <v>579</v>
      </c>
      <c r="D18" s="138"/>
      <c r="E18" s="182"/>
      <c r="F18" s="192"/>
      <c r="G18" s="192"/>
      <c r="H18" s="137"/>
      <c r="I18" s="136"/>
      <c r="J18" s="136"/>
      <c r="K18" s="136"/>
      <c r="L18" s="136"/>
      <c r="M18" s="137"/>
      <c r="N18" s="137"/>
      <c r="O18" s="137"/>
      <c r="P18" s="128"/>
      <c r="Q18" s="128"/>
      <c r="R18" s="128"/>
      <c r="S18" s="128"/>
      <c r="T18" s="128"/>
      <c r="U18" s="128"/>
      <c r="V18" s="128"/>
      <c r="W18" s="128" t="s">
        <v>171</v>
      </c>
      <c r="X18" s="128">
        <v>0</v>
      </c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outlineLevel="3" x14ac:dyDescent="0.2">
      <c r="A19" s="134"/>
      <c r="B19" s="135"/>
      <c r="C19" s="152" t="s">
        <v>75</v>
      </c>
      <c r="D19" s="138"/>
      <c r="E19" s="182">
        <v>16</v>
      </c>
      <c r="F19" s="192"/>
      <c r="G19" s="192"/>
      <c r="H19" s="137"/>
      <c r="I19" s="136"/>
      <c r="J19" s="136"/>
      <c r="K19" s="136"/>
      <c r="L19" s="136"/>
      <c r="M19" s="137"/>
      <c r="N19" s="137"/>
      <c r="O19" s="137"/>
      <c r="P19" s="128"/>
      <c r="Q19" s="128"/>
      <c r="R19" s="128"/>
      <c r="S19" s="128"/>
      <c r="T19" s="128"/>
      <c r="U19" s="128"/>
      <c r="V19" s="128"/>
      <c r="W19" s="128" t="s">
        <v>171</v>
      </c>
      <c r="X19" s="128">
        <v>0</v>
      </c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x14ac:dyDescent="0.2">
      <c r="A20" s="141" t="s">
        <v>162</v>
      </c>
      <c r="B20" s="142" t="s">
        <v>95</v>
      </c>
      <c r="C20" s="150" t="s">
        <v>96</v>
      </c>
      <c r="D20" s="143"/>
      <c r="E20" s="180"/>
      <c r="F20" s="188"/>
      <c r="G20" s="189">
        <f>SUMIF(W21:W27,"&lt;&gt;NOR",G21:G27)</f>
        <v>0</v>
      </c>
      <c r="H20" s="140"/>
      <c r="I20" s="139"/>
      <c r="J20" s="139">
        <f>SUM(J21:J27)</f>
        <v>1.55</v>
      </c>
      <c r="K20" s="139"/>
      <c r="L20" s="139">
        <f>SUM(L21:L27)</f>
        <v>0</v>
      </c>
      <c r="M20" s="140"/>
      <c r="N20" s="140"/>
      <c r="O20" s="140"/>
      <c r="W20" t="s">
        <v>163</v>
      </c>
    </row>
    <row r="21" spans="1:50" ht="22.5" outlineLevel="1" x14ac:dyDescent="0.2">
      <c r="A21" s="144">
        <v>5</v>
      </c>
      <c r="B21" s="145" t="s">
        <v>184</v>
      </c>
      <c r="C21" s="151" t="s">
        <v>185</v>
      </c>
      <c r="D21" s="146" t="s">
        <v>186</v>
      </c>
      <c r="E21" s="181">
        <v>0.60599999999999998</v>
      </c>
      <c r="F21" s="190"/>
      <c r="G21" s="191">
        <f>ROUND(E21*F21,2)</f>
        <v>0</v>
      </c>
      <c r="H21" s="137">
        <v>21</v>
      </c>
      <c r="I21" s="136">
        <v>2.5249999999999999</v>
      </c>
      <c r="J21" s="136">
        <f>ROUND(E21*I21,2)</f>
        <v>1.53</v>
      </c>
      <c r="K21" s="136">
        <v>0</v>
      </c>
      <c r="L21" s="136">
        <f>ROUND(E21*K21,2)</f>
        <v>0</v>
      </c>
      <c r="M21" s="137" t="s">
        <v>167</v>
      </c>
      <c r="N21" s="137" t="s">
        <v>167</v>
      </c>
      <c r="O21" s="137" t="s">
        <v>168</v>
      </c>
      <c r="P21" s="128"/>
      <c r="Q21" s="128"/>
      <c r="R21" s="128"/>
      <c r="S21" s="128"/>
      <c r="T21" s="128"/>
      <c r="U21" s="128"/>
      <c r="V21" s="128"/>
      <c r="W21" s="128" t="s">
        <v>169</v>
      </c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outlineLevel="2" x14ac:dyDescent="0.2">
      <c r="A22" s="134"/>
      <c r="B22" s="135"/>
      <c r="C22" s="152" t="s">
        <v>490</v>
      </c>
      <c r="D22" s="138"/>
      <c r="E22" s="182"/>
      <c r="F22" s="192"/>
      <c r="G22" s="192"/>
      <c r="H22" s="137"/>
      <c r="I22" s="136"/>
      <c r="J22" s="136"/>
      <c r="K22" s="136"/>
      <c r="L22" s="136"/>
      <c r="M22" s="137"/>
      <c r="N22" s="137"/>
      <c r="O22" s="137"/>
      <c r="P22" s="128"/>
      <c r="Q22" s="128"/>
      <c r="R22" s="128"/>
      <c r="S22" s="128"/>
      <c r="T22" s="128"/>
      <c r="U22" s="128"/>
      <c r="V22" s="128"/>
      <c r="W22" s="128" t="s">
        <v>171</v>
      </c>
      <c r="X22" s="128">
        <v>0</v>
      </c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</row>
    <row r="23" spans="1:50" outlineLevel="3" x14ac:dyDescent="0.2">
      <c r="A23" s="134"/>
      <c r="B23" s="135"/>
      <c r="C23" s="152" t="s">
        <v>491</v>
      </c>
      <c r="D23" s="138"/>
      <c r="E23" s="182">
        <v>0.61</v>
      </c>
      <c r="F23" s="192"/>
      <c r="G23" s="192"/>
      <c r="H23" s="137"/>
      <c r="I23" s="136"/>
      <c r="J23" s="136"/>
      <c r="K23" s="136"/>
      <c r="L23" s="136"/>
      <c r="M23" s="137"/>
      <c r="N23" s="137"/>
      <c r="O23" s="137"/>
      <c r="P23" s="128"/>
      <c r="Q23" s="128"/>
      <c r="R23" s="128"/>
      <c r="S23" s="128"/>
      <c r="T23" s="128"/>
      <c r="U23" s="128"/>
      <c r="V23" s="128"/>
      <c r="W23" s="128" t="s">
        <v>171</v>
      </c>
      <c r="X23" s="128">
        <v>0</v>
      </c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ht="22.5" outlineLevel="1" x14ac:dyDescent="0.2">
      <c r="A24" s="147">
        <v>6</v>
      </c>
      <c r="B24" s="148" t="s">
        <v>187</v>
      </c>
      <c r="C24" s="153" t="s">
        <v>188</v>
      </c>
      <c r="D24" s="149" t="s">
        <v>186</v>
      </c>
      <c r="E24" s="183">
        <v>0.60599999999999998</v>
      </c>
      <c r="F24" s="193"/>
      <c r="G24" s="194">
        <f>ROUND(E24*F24,2)</f>
        <v>0</v>
      </c>
      <c r="H24" s="137">
        <v>21</v>
      </c>
      <c r="I24" s="136">
        <v>0</v>
      </c>
      <c r="J24" s="136">
        <f>ROUND(E24*I24,2)</f>
        <v>0</v>
      </c>
      <c r="K24" s="136">
        <v>0</v>
      </c>
      <c r="L24" s="136">
        <f>ROUND(E24*K24,2)</f>
        <v>0</v>
      </c>
      <c r="M24" s="137" t="s">
        <v>167</v>
      </c>
      <c r="N24" s="137" t="s">
        <v>167</v>
      </c>
      <c r="O24" s="137" t="s">
        <v>168</v>
      </c>
      <c r="P24" s="128"/>
      <c r="Q24" s="128"/>
      <c r="R24" s="128"/>
      <c r="S24" s="128"/>
      <c r="T24" s="128"/>
      <c r="U24" s="128"/>
      <c r="V24" s="128"/>
      <c r="W24" s="128" t="s">
        <v>169</v>
      </c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ht="22.5" outlineLevel="1" x14ac:dyDescent="0.2">
      <c r="A25" s="144">
        <v>7</v>
      </c>
      <c r="B25" s="145" t="s">
        <v>189</v>
      </c>
      <c r="C25" s="151" t="s">
        <v>190</v>
      </c>
      <c r="D25" s="146" t="s">
        <v>191</v>
      </c>
      <c r="E25" s="181">
        <v>1.4999999999999999E-2</v>
      </c>
      <c r="F25" s="190"/>
      <c r="G25" s="191">
        <f>ROUND(E25*F25,2)</f>
        <v>0</v>
      </c>
      <c r="H25" s="137">
        <v>21</v>
      </c>
      <c r="I25" s="136">
        <v>1.0662499999999999</v>
      </c>
      <c r="J25" s="136">
        <f>ROUND(E25*I25,2)</f>
        <v>0.02</v>
      </c>
      <c r="K25" s="136">
        <v>0</v>
      </c>
      <c r="L25" s="136">
        <f>ROUND(E25*K25,2)</f>
        <v>0</v>
      </c>
      <c r="M25" s="137" t="s">
        <v>167</v>
      </c>
      <c r="N25" s="137" t="s">
        <v>167</v>
      </c>
      <c r="O25" s="137" t="s">
        <v>168</v>
      </c>
      <c r="P25" s="128"/>
      <c r="Q25" s="128"/>
      <c r="R25" s="128"/>
      <c r="S25" s="128"/>
      <c r="T25" s="128"/>
      <c r="U25" s="128"/>
      <c r="V25" s="128"/>
      <c r="W25" s="128" t="s">
        <v>169</v>
      </c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outlineLevel="2" x14ac:dyDescent="0.2">
      <c r="A26" s="134"/>
      <c r="B26" s="135"/>
      <c r="C26" s="152" t="s">
        <v>492</v>
      </c>
      <c r="D26" s="138"/>
      <c r="E26" s="182"/>
      <c r="F26" s="192"/>
      <c r="G26" s="192"/>
      <c r="H26" s="137"/>
      <c r="I26" s="136"/>
      <c r="J26" s="136"/>
      <c r="K26" s="136"/>
      <c r="L26" s="136"/>
      <c r="M26" s="137"/>
      <c r="N26" s="137"/>
      <c r="O26" s="137"/>
      <c r="P26" s="128"/>
      <c r="Q26" s="128"/>
      <c r="R26" s="128"/>
      <c r="S26" s="128"/>
      <c r="T26" s="128"/>
      <c r="U26" s="128"/>
      <c r="V26" s="128"/>
      <c r="W26" s="128" t="s">
        <v>171</v>
      </c>
      <c r="X26" s="128">
        <v>0</v>
      </c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outlineLevel="3" x14ac:dyDescent="0.2">
      <c r="A27" s="134"/>
      <c r="B27" s="135"/>
      <c r="C27" s="152" t="s">
        <v>493</v>
      </c>
      <c r="D27" s="138"/>
      <c r="E27" s="182">
        <v>0.02</v>
      </c>
      <c r="F27" s="192"/>
      <c r="G27" s="192"/>
      <c r="H27" s="137"/>
      <c r="I27" s="136"/>
      <c r="J27" s="136"/>
      <c r="K27" s="136"/>
      <c r="L27" s="136"/>
      <c r="M27" s="137"/>
      <c r="N27" s="137"/>
      <c r="O27" s="137"/>
      <c r="P27" s="128"/>
      <c r="Q27" s="128"/>
      <c r="R27" s="128"/>
      <c r="S27" s="128"/>
      <c r="T27" s="128"/>
      <c r="U27" s="128"/>
      <c r="V27" s="128"/>
      <c r="W27" s="128" t="s">
        <v>171</v>
      </c>
      <c r="X27" s="128">
        <v>0</v>
      </c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x14ac:dyDescent="0.2">
      <c r="A28" s="141" t="s">
        <v>162</v>
      </c>
      <c r="B28" s="142" t="s">
        <v>97</v>
      </c>
      <c r="C28" s="150" t="s">
        <v>98</v>
      </c>
      <c r="D28" s="143"/>
      <c r="E28" s="180"/>
      <c r="F28" s="188"/>
      <c r="G28" s="189">
        <f>SUMIF(W29:W30,"&lt;&gt;NOR",G29:G30)</f>
        <v>0</v>
      </c>
      <c r="H28" s="140"/>
      <c r="I28" s="139"/>
      <c r="J28" s="139">
        <f>SUM(J29:J30)</f>
        <v>7.0000000000000007E-2</v>
      </c>
      <c r="K28" s="139"/>
      <c r="L28" s="139">
        <f>SUM(L29:L30)</f>
        <v>0</v>
      </c>
      <c r="M28" s="140"/>
      <c r="N28" s="140"/>
      <c r="O28" s="140"/>
      <c r="W28" t="s">
        <v>163</v>
      </c>
    </row>
    <row r="29" spans="1:50" ht="22.5" outlineLevel="1" x14ac:dyDescent="0.2">
      <c r="A29" s="147">
        <v>8</v>
      </c>
      <c r="B29" s="148" t="s">
        <v>194</v>
      </c>
      <c r="C29" s="153" t="s">
        <v>195</v>
      </c>
      <c r="D29" s="149" t="s">
        <v>196</v>
      </c>
      <c r="E29" s="183">
        <v>1</v>
      </c>
      <c r="F29" s="193"/>
      <c r="G29" s="194">
        <f>ROUND(E29*F29,2)</f>
        <v>0</v>
      </c>
      <c r="H29" s="137">
        <v>21</v>
      </c>
      <c r="I29" s="136">
        <v>5.4109999999999998E-2</v>
      </c>
      <c r="J29" s="136">
        <f>ROUND(E29*I29,2)</f>
        <v>0.05</v>
      </c>
      <c r="K29" s="136">
        <v>0</v>
      </c>
      <c r="L29" s="136">
        <f>ROUND(E29*K29,2)</f>
        <v>0</v>
      </c>
      <c r="M29" s="137" t="s">
        <v>167</v>
      </c>
      <c r="N29" s="137" t="s">
        <v>167</v>
      </c>
      <c r="O29" s="137" t="s">
        <v>168</v>
      </c>
      <c r="P29" s="128"/>
      <c r="Q29" s="128"/>
      <c r="R29" s="128"/>
      <c r="S29" s="128"/>
      <c r="T29" s="128"/>
      <c r="U29" s="128"/>
      <c r="V29" s="128"/>
      <c r="W29" s="128" t="s">
        <v>169</v>
      </c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outlineLevel="1" x14ac:dyDescent="0.2">
      <c r="A30" s="147">
        <v>9</v>
      </c>
      <c r="B30" s="148" t="s">
        <v>197</v>
      </c>
      <c r="C30" s="153" t="s">
        <v>198</v>
      </c>
      <c r="D30" s="149" t="s">
        <v>196</v>
      </c>
      <c r="E30" s="183">
        <v>1</v>
      </c>
      <c r="F30" s="193"/>
      <c r="G30" s="194">
        <f>ROUND(E30*F30,2)</f>
        <v>0</v>
      </c>
      <c r="H30" s="137">
        <v>21</v>
      </c>
      <c r="I30" s="136">
        <v>1.72E-2</v>
      </c>
      <c r="J30" s="136">
        <f>ROUND(E30*I30,2)</f>
        <v>0.02</v>
      </c>
      <c r="K30" s="136">
        <v>0</v>
      </c>
      <c r="L30" s="136">
        <f>ROUND(E30*K30,2)</f>
        <v>0</v>
      </c>
      <c r="M30" s="137" t="s">
        <v>167</v>
      </c>
      <c r="N30" s="137" t="s">
        <v>167</v>
      </c>
      <c r="O30" s="137" t="s">
        <v>200</v>
      </c>
      <c r="P30" s="128"/>
      <c r="Q30" s="128"/>
      <c r="R30" s="128"/>
      <c r="S30" s="128"/>
      <c r="T30" s="128"/>
      <c r="U30" s="128"/>
      <c r="V30" s="128"/>
      <c r="W30" s="128" t="s">
        <v>201</v>
      </c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</row>
    <row r="31" spans="1:50" x14ac:dyDescent="0.2">
      <c r="A31" s="141" t="s">
        <v>162</v>
      </c>
      <c r="B31" s="142" t="s">
        <v>101</v>
      </c>
      <c r="C31" s="150" t="s">
        <v>102</v>
      </c>
      <c r="D31" s="143"/>
      <c r="E31" s="180"/>
      <c r="F31" s="188"/>
      <c r="G31" s="189">
        <f>SUMIF(W32:W32,"&lt;&gt;NOR",G32:G32)</f>
        <v>0</v>
      </c>
      <c r="H31" s="140"/>
      <c r="I31" s="139"/>
      <c r="J31" s="139">
        <f>SUM(J32:J32)</f>
        <v>0</v>
      </c>
      <c r="K31" s="139"/>
      <c r="L31" s="139">
        <f>SUM(L32:L32)</f>
        <v>0</v>
      </c>
      <c r="M31" s="140"/>
      <c r="N31" s="140"/>
      <c r="O31" s="140"/>
      <c r="W31" t="s">
        <v>163</v>
      </c>
    </row>
    <row r="32" spans="1:50" ht="22.5" outlineLevel="1" x14ac:dyDescent="0.2">
      <c r="A32" s="147">
        <v>10</v>
      </c>
      <c r="B32" s="148" t="s">
        <v>202</v>
      </c>
      <c r="C32" s="153" t="s">
        <v>203</v>
      </c>
      <c r="D32" s="149" t="s">
        <v>166</v>
      </c>
      <c r="E32" s="183">
        <v>3.03</v>
      </c>
      <c r="F32" s="193"/>
      <c r="G32" s="194">
        <f>ROUND(E32*F32,2)</f>
        <v>0</v>
      </c>
      <c r="H32" s="137">
        <v>21</v>
      </c>
      <c r="I32" s="136">
        <v>1.2099999999999999E-3</v>
      </c>
      <c r="J32" s="136">
        <f>ROUND(E32*I32,2)</f>
        <v>0</v>
      </c>
      <c r="K32" s="136">
        <v>0</v>
      </c>
      <c r="L32" s="136">
        <f>ROUND(E32*K32,2)</f>
        <v>0</v>
      </c>
      <c r="M32" s="137" t="s">
        <v>167</v>
      </c>
      <c r="N32" s="137" t="s">
        <v>167</v>
      </c>
      <c r="O32" s="137" t="s">
        <v>168</v>
      </c>
      <c r="P32" s="128"/>
      <c r="Q32" s="128"/>
      <c r="R32" s="128"/>
      <c r="S32" s="128"/>
      <c r="T32" s="128"/>
      <c r="U32" s="128"/>
      <c r="V32" s="128"/>
      <c r="W32" s="128" t="s">
        <v>169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ht="25.5" x14ac:dyDescent="0.2">
      <c r="A33" s="141" t="s">
        <v>162</v>
      </c>
      <c r="B33" s="142" t="s">
        <v>103</v>
      </c>
      <c r="C33" s="150" t="s">
        <v>104</v>
      </c>
      <c r="D33" s="143"/>
      <c r="E33" s="180"/>
      <c r="F33" s="188"/>
      <c r="G33" s="189">
        <f>SUMIF(W34:W34,"&lt;&gt;NOR",G34:G34)</f>
        <v>0</v>
      </c>
      <c r="H33" s="140"/>
      <c r="I33" s="139"/>
      <c r="J33" s="139">
        <f>SUM(J34:J34)</f>
        <v>0</v>
      </c>
      <c r="K33" s="139"/>
      <c r="L33" s="139">
        <f>SUM(L34:L34)</f>
        <v>0</v>
      </c>
      <c r="M33" s="140"/>
      <c r="N33" s="140"/>
      <c r="O33" s="140"/>
      <c r="W33" t="s">
        <v>163</v>
      </c>
    </row>
    <row r="34" spans="1:50" ht="45" outlineLevel="1" x14ac:dyDescent="0.2">
      <c r="A34" s="147">
        <v>11</v>
      </c>
      <c r="B34" s="148" t="s">
        <v>204</v>
      </c>
      <c r="C34" s="153" t="s">
        <v>205</v>
      </c>
      <c r="D34" s="149" t="s">
        <v>166</v>
      </c>
      <c r="E34" s="183">
        <v>3.03</v>
      </c>
      <c r="F34" s="193"/>
      <c r="G34" s="194">
        <f>ROUND(E34*F34,2)</f>
        <v>0</v>
      </c>
      <c r="H34" s="137">
        <v>21</v>
      </c>
      <c r="I34" s="136">
        <v>4.0000000000000003E-5</v>
      </c>
      <c r="J34" s="136">
        <f>ROUND(E34*I34,2)</f>
        <v>0</v>
      </c>
      <c r="K34" s="136">
        <v>0</v>
      </c>
      <c r="L34" s="136">
        <f>ROUND(E34*K34,2)</f>
        <v>0</v>
      </c>
      <c r="M34" s="137" t="s">
        <v>167</v>
      </c>
      <c r="N34" s="137" t="s">
        <v>167</v>
      </c>
      <c r="O34" s="137" t="s">
        <v>168</v>
      </c>
      <c r="P34" s="128"/>
      <c r="Q34" s="128"/>
      <c r="R34" s="128"/>
      <c r="S34" s="128"/>
      <c r="T34" s="128"/>
      <c r="U34" s="128"/>
      <c r="V34" s="128"/>
      <c r="W34" s="128" t="s">
        <v>169</v>
      </c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</row>
    <row r="35" spans="1:50" x14ac:dyDescent="0.2">
      <c r="A35" s="141" t="s">
        <v>162</v>
      </c>
      <c r="B35" s="142" t="s">
        <v>105</v>
      </c>
      <c r="C35" s="150" t="s">
        <v>106</v>
      </c>
      <c r="D35" s="143"/>
      <c r="E35" s="180"/>
      <c r="F35" s="188"/>
      <c r="G35" s="189">
        <f>SUMIF(W36:W53,"&lt;&gt;NOR",G36:G53)</f>
        <v>0</v>
      </c>
      <c r="H35" s="140"/>
      <c r="I35" s="139"/>
      <c r="J35" s="139">
        <f>SUM(J36:J53)</f>
        <v>0</v>
      </c>
      <c r="K35" s="139"/>
      <c r="L35" s="139">
        <f>SUM(L36:L53)</f>
        <v>2.6300000000000003</v>
      </c>
      <c r="M35" s="140"/>
      <c r="N35" s="140"/>
      <c r="O35" s="140"/>
      <c r="W35" t="s">
        <v>163</v>
      </c>
    </row>
    <row r="36" spans="1:50" ht="33.75" outlineLevel="1" x14ac:dyDescent="0.2">
      <c r="A36" s="144">
        <v>12</v>
      </c>
      <c r="B36" s="145" t="s">
        <v>210</v>
      </c>
      <c r="C36" s="151" t="s">
        <v>211</v>
      </c>
      <c r="D36" s="146" t="s">
        <v>186</v>
      </c>
      <c r="E36" s="181">
        <v>0.60599999999999998</v>
      </c>
      <c r="F36" s="190"/>
      <c r="G36" s="191">
        <f>ROUND(E36*F36,2)</f>
        <v>0</v>
      </c>
      <c r="H36" s="137">
        <v>21</v>
      </c>
      <c r="I36" s="136">
        <v>0</v>
      </c>
      <c r="J36" s="136">
        <f>ROUND(E36*I36,2)</f>
        <v>0</v>
      </c>
      <c r="K36" s="136">
        <v>2.2000000000000002</v>
      </c>
      <c r="L36" s="136">
        <f>ROUND(E36*K36,2)</f>
        <v>1.33</v>
      </c>
      <c r="M36" s="137" t="s">
        <v>167</v>
      </c>
      <c r="N36" s="137" t="s">
        <v>167</v>
      </c>
      <c r="O36" s="137" t="s">
        <v>168</v>
      </c>
      <c r="P36" s="128"/>
      <c r="Q36" s="128"/>
      <c r="R36" s="128"/>
      <c r="S36" s="128"/>
      <c r="T36" s="128"/>
      <c r="U36" s="128"/>
      <c r="V36" s="128"/>
      <c r="W36" s="128" t="s">
        <v>169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outlineLevel="2" x14ac:dyDescent="0.2">
      <c r="A37" s="134"/>
      <c r="B37" s="135"/>
      <c r="C37" s="152" t="s">
        <v>494</v>
      </c>
      <c r="D37" s="138"/>
      <c r="E37" s="182"/>
      <c r="F37" s="192"/>
      <c r="G37" s="192"/>
      <c r="H37" s="137"/>
      <c r="I37" s="136"/>
      <c r="J37" s="136"/>
      <c r="K37" s="136"/>
      <c r="L37" s="136"/>
      <c r="M37" s="137"/>
      <c r="N37" s="137"/>
      <c r="O37" s="137"/>
      <c r="P37" s="128"/>
      <c r="Q37" s="128"/>
      <c r="R37" s="128"/>
      <c r="S37" s="128"/>
      <c r="T37" s="128"/>
      <c r="U37" s="128"/>
      <c r="V37" s="128"/>
      <c r="W37" s="128" t="s">
        <v>171</v>
      </c>
      <c r="X37" s="128">
        <v>0</v>
      </c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outlineLevel="3" x14ac:dyDescent="0.2">
      <c r="A38" s="134"/>
      <c r="B38" s="135"/>
      <c r="C38" s="152" t="s">
        <v>491</v>
      </c>
      <c r="D38" s="138"/>
      <c r="E38" s="182">
        <v>0.61</v>
      </c>
      <c r="F38" s="192"/>
      <c r="G38" s="192"/>
      <c r="H38" s="137"/>
      <c r="I38" s="136"/>
      <c r="J38" s="136"/>
      <c r="K38" s="136"/>
      <c r="L38" s="136"/>
      <c r="M38" s="137"/>
      <c r="N38" s="137"/>
      <c r="O38" s="137"/>
      <c r="P38" s="128"/>
      <c r="Q38" s="128"/>
      <c r="R38" s="128"/>
      <c r="S38" s="128"/>
      <c r="T38" s="128"/>
      <c r="U38" s="128"/>
      <c r="V38" s="128"/>
      <c r="W38" s="128" t="s">
        <v>171</v>
      </c>
      <c r="X38" s="128">
        <v>0</v>
      </c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1:50" ht="22.5" outlineLevel="1" x14ac:dyDescent="0.2">
      <c r="A39" s="144">
        <v>13</v>
      </c>
      <c r="B39" s="145" t="s">
        <v>214</v>
      </c>
      <c r="C39" s="151" t="s">
        <v>215</v>
      </c>
      <c r="D39" s="146" t="s">
        <v>166</v>
      </c>
      <c r="E39" s="181">
        <v>3.03</v>
      </c>
      <c r="F39" s="190"/>
      <c r="G39" s="191">
        <f>ROUND(E39*F39,2)</f>
        <v>0</v>
      </c>
      <c r="H39" s="137">
        <v>21</v>
      </c>
      <c r="I39" s="136">
        <v>0</v>
      </c>
      <c r="J39" s="136">
        <f>ROUND(E39*I39,2)</f>
        <v>0</v>
      </c>
      <c r="K39" s="136">
        <v>0.02</v>
      </c>
      <c r="L39" s="136">
        <f>ROUND(E39*K39,2)</f>
        <v>0.06</v>
      </c>
      <c r="M39" s="137" t="s">
        <v>167</v>
      </c>
      <c r="N39" s="137" t="s">
        <v>167</v>
      </c>
      <c r="O39" s="137" t="s">
        <v>168</v>
      </c>
      <c r="P39" s="128"/>
      <c r="Q39" s="128"/>
      <c r="R39" s="128"/>
      <c r="S39" s="128"/>
      <c r="T39" s="128"/>
      <c r="U39" s="128"/>
      <c r="V39" s="128"/>
      <c r="W39" s="128" t="s">
        <v>169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2" x14ac:dyDescent="0.2">
      <c r="A40" s="134"/>
      <c r="B40" s="135"/>
      <c r="C40" s="152" t="s">
        <v>484</v>
      </c>
      <c r="D40" s="138"/>
      <c r="E40" s="182"/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3" x14ac:dyDescent="0.2">
      <c r="A41" s="134"/>
      <c r="B41" s="135"/>
      <c r="C41" s="152" t="s">
        <v>485</v>
      </c>
      <c r="D41" s="138"/>
      <c r="E41" s="182">
        <v>3.03</v>
      </c>
      <c r="F41" s="192"/>
      <c r="G41" s="192"/>
      <c r="H41" s="137"/>
      <c r="I41" s="136"/>
      <c r="J41" s="136"/>
      <c r="K41" s="136"/>
      <c r="L41" s="136"/>
      <c r="M41" s="137"/>
      <c r="N41" s="137"/>
      <c r="O41" s="137"/>
      <c r="P41" s="128"/>
      <c r="Q41" s="128"/>
      <c r="R41" s="128"/>
      <c r="S41" s="128"/>
      <c r="T41" s="128"/>
      <c r="U41" s="128"/>
      <c r="V41" s="128"/>
      <c r="W41" s="128" t="s">
        <v>171</v>
      </c>
      <c r="X41" s="128">
        <v>0</v>
      </c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ht="22.5" outlineLevel="1" x14ac:dyDescent="0.2">
      <c r="A42" s="147">
        <v>14</v>
      </c>
      <c r="B42" s="148" t="s">
        <v>218</v>
      </c>
      <c r="C42" s="153" t="s">
        <v>219</v>
      </c>
      <c r="D42" s="149" t="s">
        <v>196</v>
      </c>
      <c r="E42" s="183">
        <v>1</v>
      </c>
      <c r="F42" s="193"/>
      <c r="G42" s="194">
        <f>ROUND(E42*F42,2)</f>
        <v>0</v>
      </c>
      <c r="H42" s="137">
        <v>21</v>
      </c>
      <c r="I42" s="136">
        <v>0</v>
      </c>
      <c r="J42" s="136">
        <f>ROUND(E42*I42,2)</f>
        <v>0</v>
      </c>
      <c r="K42" s="136">
        <v>0</v>
      </c>
      <c r="L42" s="136">
        <f>ROUND(E42*K42,2)</f>
        <v>0</v>
      </c>
      <c r="M42" s="137" t="s">
        <v>167</v>
      </c>
      <c r="N42" s="137" t="s">
        <v>167</v>
      </c>
      <c r="O42" s="137" t="s">
        <v>168</v>
      </c>
      <c r="P42" s="128"/>
      <c r="Q42" s="128"/>
      <c r="R42" s="128"/>
      <c r="S42" s="128"/>
      <c r="T42" s="128"/>
      <c r="U42" s="128"/>
      <c r="V42" s="128"/>
      <c r="W42" s="128" t="s">
        <v>169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ht="45" outlineLevel="1" x14ac:dyDescent="0.2">
      <c r="A43" s="144">
        <v>15</v>
      </c>
      <c r="B43" s="145" t="s">
        <v>220</v>
      </c>
      <c r="C43" s="151" t="s">
        <v>221</v>
      </c>
      <c r="D43" s="146" t="s">
        <v>166</v>
      </c>
      <c r="E43" s="181">
        <v>1.6</v>
      </c>
      <c r="F43" s="190"/>
      <c r="G43" s="191">
        <f>ROUND(E43*F43,2)</f>
        <v>0</v>
      </c>
      <c r="H43" s="137">
        <v>21</v>
      </c>
      <c r="I43" s="136">
        <v>1.17E-3</v>
      </c>
      <c r="J43" s="136">
        <f>ROUND(E43*I43,2)</f>
        <v>0</v>
      </c>
      <c r="K43" s="136">
        <v>7.5999999999999998E-2</v>
      </c>
      <c r="L43" s="136">
        <f>ROUND(E43*K43,2)</f>
        <v>0.12</v>
      </c>
      <c r="M43" s="137" t="s">
        <v>167</v>
      </c>
      <c r="N43" s="137" t="s">
        <v>167</v>
      </c>
      <c r="O43" s="137" t="s">
        <v>168</v>
      </c>
      <c r="P43" s="128"/>
      <c r="Q43" s="128"/>
      <c r="R43" s="128"/>
      <c r="S43" s="128"/>
      <c r="T43" s="128"/>
      <c r="U43" s="128"/>
      <c r="V43" s="128"/>
      <c r="W43" s="128" t="s">
        <v>169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2" x14ac:dyDescent="0.2">
      <c r="A44" s="134"/>
      <c r="B44" s="135"/>
      <c r="C44" s="152" t="s">
        <v>222</v>
      </c>
      <c r="D44" s="138"/>
      <c r="E44" s="182">
        <v>1.6</v>
      </c>
      <c r="F44" s="192"/>
      <c r="G44" s="192"/>
      <c r="H44" s="137"/>
      <c r="I44" s="136"/>
      <c r="J44" s="136"/>
      <c r="K44" s="136"/>
      <c r="L44" s="136"/>
      <c r="M44" s="137"/>
      <c r="N44" s="137"/>
      <c r="O44" s="137"/>
      <c r="P44" s="128"/>
      <c r="Q44" s="128"/>
      <c r="R44" s="128"/>
      <c r="S44" s="128"/>
      <c r="T44" s="128"/>
      <c r="U44" s="128"/>
      <c r="V44" s="128"/>
      <c r="W44" s="128" t="s">
        <v>171</v>
      </c>
      <c r="X44" s="128">
        <v>0</v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ht="22.5" outlineLevel="1" x14ac:dyDescent="0.2">
      <c r="A45" s="144">
        <v>16</v>
      </c>
      <c r="B45" s="145" t="s">
        <v>223</v>
      </c>
      <c r="C45" s="151" t="s">
        <v>224</v>
      </c>
      <c r="D45" s="146" t="s">
        <v>166</v>
      </c>
      <c r="E45" s="181">
        <v>16</v>
      </c>
      <c r="F45" s="190"/>
      <c r="G45" s="191">
        <f>ROUND(E45*F45,2)</f>
        <v>0</v>
      </c>
      <c r="H45" s="137">
        <v>21</v>
      </c>
      <c r="I45" s="136">
        <v>0</v>
      </c>
      <c r="J45" s="136">
        <f>ROUND(E45*I45,2)</f>
        <v>0</v>
      </c>
      <c r="K45" s="136">
        <v>6.8000000000000005E-2</v>
      </c>
      <c r="L45" s="136">
        <f>ROUND(E45*K45,2)</f>
        <v>1.0900000000000001</v>
      </c>
      <c r="M45" s="137" t="s">
        <v>167</v>
      </c>
      <c r="N45" s="137" t="s">
        <v>167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169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outlineLevel="2" x14ac:dyDescent="0.2">
      <c r="A46" s="134"/>
      <c r="B46" s="135"/>
      <c r="C46" s="152" t="s">
        <v>580</v>
      </c>
      <c r="D46" s="138"/>
      <c r="E46" s="182"/>
      <c r="F46" s="192"/>
      <c r="G46" s="192"/>
      <c r="H46" s="137"/>
      <c r="I46" s="136"/>
      <c r="J46" s="136"/>
      <c r="K46" s="136"/>
      <c r="L46" s="136"/>
      <c r="M46" s="137"/>
      <c r="N46" s="137"/>
      <c r="O46" s="137"/>
      <c r="P46" s="128"/>
      <c r="Q46" s="128"/>
      <c r="R46" s="128"/>
      <c r="S46" s="128"/>
      <c r="T46" s="128"/>
      <c r="U46" s="128"/>
      <c r="V46" s="128"/>
      <c r="W46" s="128" t="s">
        <v>171</v>
      </c>
      <c r="X46" s="128">
        <v>0</v>
      </c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3" x14ac:dyDescent="0.2">
      <c r="A47" s="134"/>
      <c r="B47" s="135"/>
      <c r="C47" s="152" t="s">
        <v>75</v>
      </c>
      <c r="D47" s="138"/>
      <c r="E47" s="182">
        <v>16</v>
      </c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ht="22.5" outlineLevel="1" x14ac:dyDescent="0.2">
      <c r="A48" s="147">
        <v>17</v>
      </c>
      <c r="B48" s="148" t="s">
        <v>229</v>
      </c>
      <c r="C48" s="153" t="s">
        <v>230</v>
      </c>
      <c r="D48" s="149" t="s">
        <v>231</v>
      </c>
      <c r="E48" s="183">
        <v>1</v>
      </c>
      <c r="F48" s="193"/>
      <c r="G48" s="194">
        <f>ROUND(E48*F48,2)</f>
        <v>0</v>
      </c>
      <c r="H48" s="137">
        <v>21</v>
      </c>
      <c r="I48" s="136">
        <v>0</v>
      </c>
      <c r="J48" s="136">
        <f>ROUND(E48*I48,2)</f>
        <v>0</v>
      </c>
      <c r="K48" s="136">
        <v>2.9E-4</v>
      </c>
      <c r="L48" s="136">
        <f>ROUND(E48*K48,2)</f>
        <v>0</v>
      </c>
      <c r="M48" s="137" t="s">
        <v>167</v>
      </c>
      <c r="N48" s="137" t="s">
        <v>199</v>
      </c>
      <c r="O48" s="137" t="s">
        <v>168</v>
      </c>
      <c r="P48" s="128"/>
      <c r="Q48" s="128"/>
      <c r="R48" s="128"/>
      <c r="S48" s="128"/>
      <c r="T48" s="128"/>
      <c r="U48" s="128"/>
      <c r="V48" s="128"/>
      <c r="W48" s="128" t="s">
        <v>169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1" x14ac:dyDescent="0.2">
      <c r="A49" s="147">
        <v>18</v>
      </c>
      <c r="B49" s="148" t="s">
        <v>468</v>
      </c>
      <c r="C49" s="153" t="s">
        <v>469</v>
      </c>
      <c r="D49" s="149" t="s">
        <v>234</v>
      </c>
      <c r="E49" s="183">
        <v>1</v>
      </c>
      <c r="F49" s="193"/>
      <c r="G49" s="194">
        <f>ROUND(E49*F49,2)</f>
        <v>0</v>
      </c>
      <c r="H49" s="137">
        <v>21</v>
      </c>
      <c r="I49" s="136">
        <v>0</v>
      </c>
      <c r="J49" s="136">
        <f>ROUND(E49*I49,2)</f>
        <v>0</v>
      </c>
      <c r="K49" s="136">
        <v>3.4700000000000002E-2</v>
      </c>
      <c r="L49" s="136">
        <f>ROUND(E49*K49,2)</f>
        <v>0.03</v>
      </c>
      <c r="M49" s="137" t="s">
        <v>167</v>
      </c>
      <c r="N49" s="137" t="s">
        <v>167</v>
      </c>
      <c r="O49" s="137" t="s">
        <v>168</v>
      </c>
      <c r="P49" s="128"/>
      <c r="Q49" s="128"/>
      <c r="R49" s="128"/>
      <c r="S49" s="128"/>
      <c r="T49" s="128"/>
      <c r="U49" s="128"/>
      <c r="V49" s="128"/>
      <c r="W49" s="128" t="s">
        <v>169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ht="22.5" outlineLevel="1" x14ac:dyDescent="0.2">
      <c r="A50" s="144">
        <v>19</v>
      </c>
      <c r="B50" s="145" t="s">
        <v>239</v>
      </c>
      <c r="C50" s="151" t="s">
        <v>240</v>
      </c>
      <c r="D50" s="146" t="s">
        <v>166</v>
      </c>
      <c r="E50" s="181">
        <v>6.23</v>
      </c>
      <c r="F50" s="190"/>
      <c r="G50" s="191">
        <f>ROUND(E50*F50,2)</f>
        <v>0</v>
      </c>
      <c r="H50" s="137">
        <v>21</v>
      </c>
      <c r="I50" s="136">
        <v>0</v>
      </c>
      <c r="J50" s="136">
        <f>ROUND(E50*I50,2)</f>
        <v>0</v>
      </c>
      <c r="K50" s="136">
        <v>0</v>
      </c>
      <c r="L50" s="136">
        <f>ROUND(E50*K50,2)</f>
        <v>0</v>
      </c>
      <c r="M50" s="137" t="s">
        <v>167</v>
      </c>
      <c r="N50" s="137" t="s">
        <v>167</v>
      </c>
      <c r="O50" s="137" t="s">
        <v>168</v>
      </c>
      <c r="P50" s="128"/>
      <c r="Q50" s="128"/>
      <c r="R50" s="128"/>
      <c r="S50" s="128"/>
      <c r="T50" s="128"/>
      <c r="U50" s="128"/>
      <c r="V50" s="128"/>
      <c r="W50" s="128" t="s">
        <v>169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outlineLevel="2" x14ac:dyDescent="0.2">
      <c r="A51" s="134"/>
      <c r="B51" s="135"/>
      <c r="C51" s="152" t="s">
        <v>581</v>
      </c>
      <c r="D51" s="138"/>
      <c r="E51" s="182"/>
      <c r="F51" s="192"/>
      <c r="G51" s="192"/>
      <c r="H51" s="137"/>
      <c r="I51" s="136"/>
      <c r="J51" s="136"/>
      <c r="K51" s="136"/>
      <c r="L51" s="136"/>
      <c r="M51" s="137"/>
      <c r="N51" s="137"/>
      <c r="O51" s="137"/>
      <c r="P51" s="128"/>
      <c r="Q51" s="128"/>
      <c r="R51" s="128"/>
      <c r="S51" s="128"/>
      <c r="T51" s="128"/>
      <c r="U51" s="128"/>
      <c r="V51" s="128"/>
      <c r="W51" s="128" t="s">
        <v>171</v>
      </c>
      <c r="X51" s="128">
        <v>0</v>
      </c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outlineLevel="3" x14ac:dyDescent="0.2">
      <c r="A52" s="134"/>
      <c r="B52" s="135"/>
      <c r="C52" s="152" t="s">
        <v>582</v>
      </c>
      <c r="D52" s="138"/>
      <c r="E52" s="182">
        <v>6.23</v>
      </c>
      <c r="F52" s="192"/>
      <c r="G52" s="192"/>
      <c r="H52" s="137"/>
      <c r="I52" s="136"/>
      <c r="J52" s="136"/>
      <c r="K52" s="136"/>
      <c r="L52" s="136"/>
      <c r="M52" s="137"/>
      <c r="N52" s="137"/>
      <c r="O52" s="137"/>
      <c r="P52" s="128"/>
      <c r="Q52" s="128"/>
      <c r="R52" s="128"/>
      <c r="S52" s="128"/>
      <c r="T52" s="128"/>
      <c r="U52" s="128"/>
      <c r="V52" s="128"/>
      <c r="W52" s="128" t="s">
        <v>171</v>
      </c>
      <c r="X52" s="128">
        <v>0</v>
      </c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outlineLevel="1" x14ac:dyDescent="0.2">
      <c r="A53" s="147">
        <v>20</v>
      </c>
      <c r="B53" s="148" t="s">
        <v>243</v>
      </c>
      <c r="C53" s="153" t="s">
        <v>244</v>
      </c>
      <c r="D53" s="149" t="s">
        <v>196</v>
      </c>
      <c r="E53" s="183">
        <v>1</v>
      </c>
      <c r="F53" s="193"/>
      <c r="G53" s="194">
        <f>ROUND(E53*F53,2)</f>
        <v>0</v>
      </c>
      <c r="H53" s="137">
        <v>21</v>
      </c>
      <c r="I53" s="136">
        <v>0</v>
      </c>
      <c r="J53" s="136">
        <f>ROUND(E53*I53,2)</f>
        <v>0</v>
      </c>
      <c r="K53" s="136">
        <v>0</v>
      </c>
      <c r="L53" s="136">
        <f>ROUND(E53*K53,2)</f>
        <v>0</v>
      </c>
      <c r="M53" s="137" t="s">
        <v>167</v>
      </c>
      <c r="N53" s="137" t="s">
        <v>167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245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x14ac:dyDescent="0.2">
      <c r="A54" s="141" t="s">
        <v>162</v>
      </c>
      <c r="B54" s="142" t="s">
        <v>107</v>
      </c>
      <c r="C54" s="150" t="s">
        <v>108</v>
      </c>
      <c r="D54" s="143"/>
      <c r="E54" s="180"/>
      <c r="F54" s="188"/>
      <c r="G54" s="189">
        <f>SUMIF(W55:W55,"&lt;&gt;NOR",G55:G55)</f>
        <v>0</v>
      </c>
      <c r="H54" s="140"/>
      <c r="I54" s="139"/>
      <c r="J54" s="139">
        <f>SUM(J55:J55)</f>
        <v>0</v>
      </c>
      <c r="K54" s="139"/>
      <c r="L54" s="139">
        <f>SUM(L55:L55)</f>
        <v>0</v>
      </c>
      <c r="M54" s="140"/>
      <c r="N54" s="140"/>
      <c r="O54" s="140"/>
      <c r="W54" t="s">
        <v>163</v>
      </c>
    </row>
    <row r="55" spans="1:50" ht="33.75" outlineLevel="1" x14ac:dyDescent="0.2">
      <c r="A55" s="147">
        <v>21</v>
      </c>
      <c r="B55" s="148" t="s">
        <v>246</v>
      </c>
      <c r="C55" s="153" t="s">
        <v>247</v>
      </c>
      <c r="D55" s="149" t="s">
        <v>191</v>
      </c>
      <c r="E55" s="183">
        <v>2.3651800000000001</v>
      </c>
      <c r="F55" s="193"/>
      <c r="G55" s="194">
        <f>ROUND(E55*F55,2)</f>
        <v>0</v>
      </c>
      <c r="H55" s="137">
        <v>21</v>
      </c>
      <c r="I55" s="136">
        <v>0</v>
      </c>
      <c r="J55" s="136">
        <f>ROUND(E55*I55,2)</f>
        <v>0</v>
      </c>
      <c r="K55" s="136">
        <v>0</v>
      </c>
      <c r="L55" s="136">
        <f>ROUND(E55*K55,2)</f>
        <v>0</v>
      </c>
      <c r="M55" s="137" t="s">
        <v>167</v>
      </c>
      <c r="N55" s="137" t="s">
        <v>167</v>
      </c>
      <c r="O55" s="137" t="s">
        <v>248</v>
      </c>
      <c r="P55" s="128"/>
      <c r="Q55" s="128"/>
      <c r="R55" s="128"/>
      <c r="S55" s="128"/>
      <c r="T55" s="128"/>
      <c r="U55" s="128"/>
      <c r="V55" s="128"/>
      <c r="W55" s="128" t="s">
        <v>249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x14ac:dyDescent="0.2">
      <c r="A56" s="141" t="s">
        <v>162</v>
      </c>
      <c r="B56" s="142" t="s">
        <v>111</v>
      </c>
      <c r="C56" s="150" t="s">
        <v>112</v>
      </c>
      <c r="D56" s="143"/>
      <c r="E56" s="180"/>
      <c r="F56" s="188"/>
      <c r="G56" s="189">
        <f>SUMIF(W57:W57,"&lt;&gt;NOR",G57:G57)</f>
        <v>0</v>
      </c>
      <c r="H56" s="140"/>
      <c r="I56" s="139"/>
      <c r="J56" s="139">
        <f>SUM(J57:J57)</f>
        <v>0</v>
      </c>
      <c r="K56" s="139"/>
      <c r="L56" s="139">
        <f>SUM(L57:L57)</f>
        <v>0</v>
      </c>
      <c r="M56" s="140"/>
      <c r="N56" s="140"/>
      <c r="O56" s="140"/>
      <c r="W56" t="s">
        <v>163</v>
      </c>
    </row>
    <row r="57" spans="1:50" outlineLevel="1" x14ac:dyDescent="0.2">
      <c r="A57" s="147">
        <v>22</v>
      </c>
      <c r="B57" s="148" t="s">
        <v>257</v>
      </c>
      <c r="C57" s="153" t="s">
        <v>258</v>
      </c>
      <c r="D57" s="149" t="s">
        <v>231</v>
      </c>
      <c r="E57" s="183">
        <v>1</v>
      </c>
      <c r="F57" s="193"/>
      <c r="G57" s="194">
        <f>ROUND(E57*F57,2)</f>
        <v>0</v>
      </c>
      <c r="H57" s="137">
        <v>21</v>
      </c>
      <c r="I57" s="136">
        <v>0</v>
      </c>
      <c r="J57" s="136">
        <f>ROUND(E57*I57,2)</f>
        <v>0</v>
      </c>
      <c r="K57" s="136">
        <v>0</v>
      </c>
      <c r="L57" s="136">
        <f>ROUND(E57*K57,2)</f>
        <v>0</v>
      </c>
      <c r="M57" s="137" t="s">
        <v>259</v>
      </c>
      <c r="N57" s="137" t="s">
        <v>199</v>
      </c>
      <c r="O57" s="137" t="s">
        <v>168</v>
      </c>
      <c r="P57" s="128"/>
      <c r="Q57" s="128"/>
      <c r="R57" s="128"/>
      <c r="S57" s="128"/>
      <c r="T57" s="128"/>
      <c r="U57" s="128"/>
      <c r="V57" s="128"/>
      <c r="W57" s="128" t="s">
        <v>252</v>
      </c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x14ac:dyDescent="0.2">
      <c r="A58" s="141" t="s">
        <v>162</v>
      </c>
      <c r="B58" s="142" t="s">
        <v>113</v>
      </c>
      <c r="C58" s="150" t="s">
        <v>114</v>
      </c>
      <c r="D58" s="143"/>
      <c r="E58" s="180"/>
      <c r="F58" s="188"/>
      <c r="G58" s="189">
        <f>SUMIF(W59:W59,"&lt;&gt;NOR",G59:G59)</f>
        <v>0</v>
      </c>
      <c r="H58" s="140"/>
      <c r="I58" s="139"/>
      <c r="J58" s="139">
        <f>SUM(J59:J59)</f>
        <v>0</v>
      </c>
      <c r="K58" s="139"/>
      <c r="L58" s="139">
        <f>SUM(L59:L59)</f>
        <v>0</v>
      </c>
      <c r="M58" s="140"/>
      <c r="N58" s="140"/>
      <c r="O58" s="140"/>
      <c r="W58" t="s">
        <v>163</v>
      </c>
    </row>
    <row r="59" spans="1:50" outlineLevel="1" x14ac:dyDescent="0.2">
      <c r="A59" s="147">
        <v>23</v>
      </c>
      <c r="B59" s="148" t="s">
        <v>260</v>
      </c>
      <c r="C59" s="153" t="s">
        <v>261</v>
      </c>
      <c r="D59" s="149" t="s">
        <v>231</v>
      </c>
      <c r="E59" s="183">
        <v>1</v>
      </c>
      <c r="F59" s="193"/>
      <c r="G59" s="194">
        <f>ROUND(E59*F59,2)</f>
        <v>0</v>
      </c>
      <c r="H59" s="137">
        <v>21</v>
      </c>
      <c r="I59" s="136">
        <v>0</v>
      </c>
      <c r="J59" s="136">
        <f>ROUND(E59*I59,2)</f>
        <v>0</v>
      </c>
      <c r="K59" s="136">
        <v>0</v>
      </c>
      <c r="L59" s="136">
        <f>ROUND(E59*K59,2)</f>
        <v>0</v>
      </c>
      <c r="M59" s="137" t="s">
        <v>259</v>
      </c>
      <c r="N59" s="137" t="s">
        <v>199</v>
      </c>
      <c r="O59" s="137" t="s">
        <v>168</v>
      </c>
      <c r="P59" s="128"/>
      <c r="Q59" s="128"/>
      <c r="R59" s="128"/>
      <c r="S59" s="128"/>
      <c r="T59" s="128"/>
      <c r="U59" s="128"/>
      <c r="V59" s="128"/>
      <c r="W59" s="128" t="s">
        <v>252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x14ac:dyDescent="0.2">
      <c r="A60" s="141" t="s">
        <v>162</v>
      </c>
      <c r="B60" s="142" t="s">
        <v>115</v>
      </c>
      <c r="C60" s="150" t="s">
        <v>116</v>
      </c>
      <c r="D60" s="143"/>
      <c r="E60" s="180"/>
      <c r="F60" s="188"/>
      <c r="G60" s="189">
        <f>SUMIF(W61:W62,"&lt;&gt;NOR",G61:G62)</f>
        <v>0</v>
      </c>
      <c r="H60" s="140"/>
      <c r="I60" s="139"/>
      <c r="J60" s="139">
        <f>SUM(J61:J62)</f>
        <v>0.01</v>
      </c>
      <c r="K60" s="139"/>
      <c r="L60" s="139">
        <f>SUM(L61:L62)</f>
        <v>0</v>
      </c>
      <c r="M60" s="140"/>
      <c r="N60" s="140"/>
      <c r="O60" s="140"/>
      <c r="W60" t="s">
        <v>163</v>
      </c>
    </row>
    <row r="61" spans="1:50" outlineLevel="1" x14ac:dyDescent="0.2">
      <c r="A61" s="147">
        <v>24</v>
      </c>
      <c r="B61" s="148" t="s">
        <v>472</v>
      </c>
      <c r="C61" s="153" t="s">
        <v>473</v>
      </c>
      <c r="D61" s="149" t="s">
        <v>196</v>
      </c>
      <c r="E61" s="183">
        <v>1</v>
      </c>
      <c r="F61" s="193"/>
      <c r="G61" s="194">
        <f>ROUND(E61*F61,2)</f>
        <v>0</v>
      </c>
      <c r="H61" s="137">
        <v>21</v>
      </c>
      <c r="I61" s="136">
        <v>3.0899999999999999E-3</v>
      </c>
      <c r="J61" s="136">
        <f>ROUND(E61*I61,2)</f>
        <v>0</v>
      </c>
      <c r="K61" s="136">
        <v>0</v>
      </c>
      <c r="L61" s="136">
        <f>ROUND(E61*K61,2)</f>
        <v>0</v>
      </c>
      <c r="M61" s="137" t="s">
        <v>167</v>
      </c>
      <c r="N61" s="137" t="s">
        <v>167</v>
      </c>
      <c r="O61" s="137" t="s">
        <v>168</v>
      </c>
      <c r="P61" s="128"/>
      <c r="Q61" s="128"/>
      <c r="R61" s="128"/>
      <c r="S61" s="128"/>
      <c r="T61" s="128"/>
      <c r="U61" s="128"/>
      <c r="V61" s="128"/>
      <c r="W61" s="128" t="s">
        <v>252</v>
      </c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ht="33.75" outlineLevel="1" x14ac:dyDescent="0.2">
      <c r="A62" s="147">
        <v>25</v>
      </c>
      <c r="B62" s="148" t="s">
        <v>474</v>
      </c>
      <c r="C62" s="153" t="s">
        <v>475</v>
      </c>
      <c r="D62" s="149" t="s">
        <v>196</v>
      </c>
      <c r="E62" s="183">
        <v>1</v>
      </c>
      <c r="F62" s="193"/>
      <c r="G62" s="194">
        <f>ROUND(E62*F62,2)</f>
        <v>0</v>
      </c>
      <c r="H62" s="137">
        <v>21</v>
      </c>
      <c r="I62" s="136">
        <v>1.4E-2</v>
      </c>
      <c r="J62" s="136">
        <f>ROUND(E62*I62,2)</f>
        <v>0.01</v>
      </c>
      <c r="K62" s="136">
        <v>0</v>
      </c>
      <c r="L62" s="136">
        <f>ROUND(E62*K62,2)</f>
        <v>0</v>
      </c>
      <c r="M62" s="137" t="s">
        <v>167</v>
      </c>
      <c r="N62" s="137" t="s">
        <v>167</v>
      </c>
      <c r="O62" s="137" t="s">
        <v>200</v>
      </c>
      <c r="P62" s="128"/>
      <c r="Q62" s="128"/>
      <c r="R62" s="128"/>
      <c r="S62" s="128"/>
      <c r="T62" s="128"/>
      <c r="U62" s="128"/>
      <c r="V62" s="128"/>
      <c r="W62" s="128" t="s">
        <v>201</v>
      </c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1:50" x14ac:dyDescent="0.2">
      <c r="A63" s="141" t="s">
        <v>162</v>
      </c>
      <c r="B63" s="142" t="s">
        <v>117</v>
      </c>
      <c r="C63" s="150" t="s">
        <v>118</v>
      </c>
      <c r="D63" s="143"/>
      <c r="E63" s="180"/>
      <c r="F63" s="188"/>
      <c r="G63" s="189">
        <f>SUMIF(W64:W64,"&lt;&gt;NOR",G64:G64)</f>
        <v>0</v>
      </c>
      <c r="H63" s="140"/>
      <c r="I63" s="139"/>
      <c r="J63" s="139">
        <f>SUM(J64:J64)</f>
        <v>0</v>
      </c>
      <c r="K63" s="139"/>
      <c r="L63" s="139">
        <f>SUM(L64:L64)</f>
        <v>0</v>
      </c>
      <c r="M63" s="140"/>
      <c r="N63" s="140"/>
      <c r="O63" s="140"/>
      <c r="W63" t="s">
        <v>163</v>
      </c>
    </row>
    <row r="64" spans="1:50" outlineLevel="1" x14ac:dyDescent="0.2">
      <c r="A64" s="147">
        <v>26</v>
      </c>
      <c r="B64" s="148" t="s">
        <v>276</v>
      </c>
      <c r="C64" s="153" t="s">
        <v>277</v>
      </c>
      <c r="D64" s="149" t="s">
        <v>231</v>
      </c>
      <c r="E64" s="183">
        <v>1</v>
      </c>
      <c r="F64" s="193"/>
      <c r="G64" s="194">
        <f>ROUND(E64*F64,2)</f>
        <v>0</v>
      </c>
      <c r="H64" s="137">
        <v>21</v>
      </c>
      <c r="I64" s="136">
        <v>0</v>
      </c>
      <c r="J64" s="136">
        <f>ROUND(E64*I64,2)</f>
        <v>0</v>
      </c>
      <c r="K64" s="136">
        <v>0</v>
      </c>
      <c r="L64" s="136">
        <f>ROUND(E64*K64,2)</f>
        <v>0</v>
      </c>
      <c r="M64" s="137" t="s">
        <v>259</v>
      </c>
      <c r="N64" s="137" t="s">
        <v>199</v>
      </c>
      <c r="O64" s="137" t="s">
        <v>168</v>
      </c>
      <c r="P64" s="128"/>
      <c r="Q64" s="128"/>
      <c r="R64" s="128"/>
      <c r="S64" s="128"/>
      <c r="T64" s="128"/>
      <c r="U64" s="128"/>
      <c r="V64" s="128"/>
      <c r="W64" s="128" t="s">
        <v>252</v>
      </c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x14ac:dyDescent="0.2">
      <c r="A65" s="141" t="s">
        <v>162</v>
      </c>
      <c r="B65" s="142" t="s">
        <v>121</v>
      </c>
      <c r="C65" s="150" t="s">
        <v>122</v>
      </c>
      <c r="D65" s="143"/>
      <c r="E65" s="180"/>
      <c r="F65" s="188"/>
      <c r="G65" s="189">
        <f>SUMIF(W66:W68,"&lt;&gt;NOR",G66:G68)</f>
        <v>0</v>
      </c>
      <c r="H65" s="140"/>
      <c r="I65" s="139"/>
      <c r="J65" s="139">
        <f>SUM(J66:J68)</f>
        <v>0.04</v>
      </c>
      <c r="K65" s="139"/>
      <c r="L65" s="139">
        <f>SUM(L66:L68)</f>
        <v>0</v>
      </c>
      <c r="M65" s="140"/>
      <c r="N65" s="140"/>
      <c r="O65" s="140"/>
      <c r="W65" t="s">
        <v>163</v>
      </c>
    </row>
    <row r="66" spans="1:50" outlineLevel="1" x14ac:dyDescent="0.2">
      <c r="A66" s="147">
        <v>27</v>
      </c>
      <c r="B66" s="148" t="s">
        <v>278</v>
      </c>
      <c r="C66" s="153" t="s">
        <v>279</v>
      </c>
      <c r="D66" s="149" t="s">
        <v>196</v>
      </c>
      <c r="E66" s="183">
        <v>1</v>
      </c>
      <c r="F66" s="193"/>
      <c r="G66" s="194">
        <f>ROUND(E66*F66,2)</f>
        <v>0</v>
      </c>
      <c r="H66" s="137">
        <v>21</v>
      </c>
      <c r="I66" s="136">
        <v>0</v>
      </c>
      <c r="J66" s="136">
        <f>ROUND(E66*I66,2)</f>
        <v>0</v>
      </c>
      <c r="K66" s="136">
        <v>0</v>
      </c>
      <c r="L66" s="136">
        <f>ROUND(E66*K66,2)</f>
        <v>0</v>
      </c>
      <c r="M66" s="137" t="s">
        <v>167</v>
      </c>
      <c r="N66" s="137" t="s">
        <v>199</v>
      </c>
      <c r="O66" s="137" t="s">
        <v>168</v>
      </c>
      <c r="P66" s="128"/>
      <c r="Q66" s="128"/>
      <c r="R66" s="128"/>
      <c r="S66" s="128"/>
      <c r="T66" s="128"/>
      <c r="U66" s="128"/>
      <c r="V66" s="128"/>
      <c r="W66" s="128" t="s">
        <v>252</v>
      </c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outlineLevel="1" x14ac:dyDescent="0.2">
      <c r="A67" s="147">
        <v>28</v>
      </c>
      <c r="B67" s="148" t="s">
        <v>280</v>
      </c>
      <c r="C67" s="153" t="s">
        <v>281</v>
      </c>
      <c r="D67" s="149" t="s">
        <v>196</v>
      </c>
      <c r="E67" s="183">
        <v>1</v>
      </c>
      <c r="F67" s="193"/>
      <c r="G67" s="194">
        <f>ROUND(E67*F67,2)</f>
        <v>0</v>
      </c>
      <c r="H67" s="137">
        <v>21</v>
      </c>
      <c r="I67" s="136">
        <v>3.9E-2</v>
      </c>
      <c r="J67" s="136">
        <f>ROUND(E67*I67,2)</f>
        <v>0.04</v>
      </c>
      <c r="K67" s="136">
        <v>0</v>
      </c>
      <c r="L67" s="136">
        <f>ROUND(E67*K67,2)</f>
        <v>0</v>
      </c>
      <c r="M67" s="137" t="s">
        <v>167</v>
      </c>
      <c r="N67" s="137" t="s">
        <v>167</v>
      </c>
      <c r="O67" s="137" t="s">
        <v>200</v>
      </c>
      <c r="P67" s="128"/>
      <c r="Q67" s="128"/>
      <c r="R67" s="128"/>
      <c r="S67" s="128"/>
      <c r="T67" s="128"/>
      <c r="U67" s="128"/>
      <c r="V67" s="128"/>
      <c r="W67" s="128" t="s">
        <v>201</v>
      </c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ht="22.5" outlineLevel="1" x14ac:dyDescent="0.2">
      <c r="A68" s="147">
        <v>29</v>
      </c>
      <c r="B68" s="148" t="s">
        <v>282</v>
      </c>
      <c r="C68" s="153" t="s">
        <v>283</v>
      </c>
      <c r="D68" s="149" t="s">
        <v>191</v>
      </c>
      <c r="E68" s="183">
        <v>3.9E-2</v>
      </c>
      <c r="F68" s="193"/>
      <c r="G68" s="194">
        <f>ROUND(E68*F68,2)</f>
        <v>0</v>
      </c>
      <c r="H68" s="137">
        <v>21</v>
      </c>
      <c r="I68" s="136">
        <v>0</v>
      </c>
      <c r="J68" s="136">
        <f>ROUND(E68*I68,2)</f>
        <v>0</v>
      </c>
      <c r="K68" s="136">
        <v>0</v>
      </c>
      <c r="L68" s="136">
        <f>ROUND(E68*K68,2)</f>
        <v>0</v>
      </c>
      <c r="M68" s="137" t="s">
        <v>167</v>
      </c>
      <c r="N68" s="137" t="s">
        <v>167</v>
      </c>
      <c r="O68" s="137" t="s">
        <v>248</v>
      </c>
      <c r="P68" s="128"/>
      <c r="Q68" s="128"/>
      <c r="R68" s="128"/>
      <c r="S68" s="128"/>
      <c r="T68" s="128"/>
      <c r="U68" s="128"/>
      <c r="V68" s="128"/>
      <c r="W68" s="128" t="s">
        <v>249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x14ac:dyDescent="0.2">
      <c r="A69" s="141" t="s">
        <v>162</v>
      </c>
      <c r="B69" s="142" t="s">
        <v>125</v>
      </c>
      <c r="C69" s="150" t="s">
        <v>126</v>
      </c>
      <c r="D69" s="143"/>
      <c r="E69" s="180"/>
      <c r="F69" s="188"/>
      <c r="G69" s="189">
        <f>SUMIF(W70:W76,"&lt;&gt;NOR",G70:G76)</f>
        <v>0</v>
      </c>
      <c r="H69" s="140"/>
      <c r="I69" s="139"/>
      <c r="J69" s="139">
        <f>SUM(J70:J76)</f>
        <v>0.08</v>
      </c>
      <c r="K69" s="139"/>
      <c r="L69" s="139">
        <f>SUM(L70:L76)</f>
        <v>0</v>
      </c>
      <c r="M69" s="140"/>
      <c r="N69" s="140"/>
      <c r="O69" s="140"/>
      <c r="W69" t="s">
        <v>163</v>
      </c>
    </row>
    <row r="70" spans="1:50" ht="33.75" outlineLevel="1" x14ac:dyDescent="0.2">
      <c r="A70" s="144">
        <v>30</v>
      </c>
      <c r="B70" s="145" t="s">
        <v>284</v>
      </c>
      <c r="C70" s="151" t="s">
        <v>285</v>
      </c>
      <c r="D70" s="146" t="s">
        <v>166</v>
      </c>
      <c r="E70" s="181">
        <v>3.03</v>
      </c>
      <c r="F70" s="190"/>
      <c r="G70" s="191">
        <f>ROUND(E70*F70,2)</f>
        <v>0</v>
      </c>
      <c r="H70" s="137">
        <v>21</v>
      </c>
      <c r="I70" s="136">
        <v>5.0400000000000002E-3</v>
      </c>
      <c r="J70" s="136">
        <f>ROUND(E70*I70,2)</f>
        <v>0.02</v>
      </c>
      <c r="K70" s="136">
        <v>0</v>
      </c>
      <c r="L70" s="136">
        <f>ROUND(E70*K70,2)</f>
        <v>0</v>
      </c>
      <c r="M70" s="137" t="s">
        <v>167</v>
      </c>
      <c r="N70" s="137" t="s">
        <v>167</v>
      </c>
      <c r="O70" s="137" t="s">
        <v>168</v>
      </c>
      <c r="P70" s="128"/>
      <c r="Q70" s="128"/>
      <c r="R70" s="128"/>
      <c r="S70" s="128"/>
      <c r="T70" s="128"/>
      <c r="U70" s="128"/>
      <c r="V70" s="128"/>
      <c r="W70" s="128" t="s">
        <v>252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outlineLevel="2" x14ac:dyDescent="0.2">
      <c r="A71" s="134"/>
      <c r="B71" s="135"/>
      <c r="C71" s="152" t="s">
        <v>484</v>
      </c>
      <c r="D71" s="138"/>
      <c r="E71" s="182"/>
      <c r="F71" s="192"/>
      <c r="G71" s="192"/>
      <c r="H71" s="137"/>
      <c r="I71" s="136"/>
      <c r="J71" s="136"/>
      <c r="K71" s="136"/>
      <c r="L71" s="136"/>
      <c r="M71" s="137"/>
      <c r="N71" s="137"/>
      <c r="O71" s="137"/>
      <c r="P71" s="128"/>
      <c r="Q71" s="128"/>
      <c r="R71" s="128"/>
      <c r="S71" s="128"/>
      <c r="T71" s="128"/>
      <c r="U71" s="128"/>
      <c r="V71" s="128"/>
      <c r="W71" s="128" t="s">
        <v>171</v>
      </c>
      <c r="X71" s="128">
        <v>0</v>
      </c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outlineLevel="3" x14ac:dyDescent="0.2">
      <c r="A72" s="134"/>
      <c r="B72" s="135"/>
      <c r="C72" s="152" t="s">
        <v>485</v>
      </c>
      <c r="D72" s="138"/>
      <c r="E72" s="182">
        <v>3.03</v>
      </c>
      <c r="F72" s="192"/>
      <c r="G72" s="192"/>
      <c r="H72" s="137"/>
      <c r="I72" s="136"/>
      <c r="J72" s="136"/>
      <c r="K72" s="136"/>
      <c r="L72" s="136"/>
      <c r="M72" s="137"/>
      <c r="N72" s="137"/>
      <c r="O72" s="137"/>
      <c r="P72" s="128"/>
      <c r="Q72" s="128"/>
      <c r="R72" s="128"/>
      <c r="S72" s="128"/>
      <c r="T72" s="128"/>
      <c r="U72" s="128"/>
      <c r="V72" s="128"/>
      <c r="W72" s="128" t="s">
        <v>171</v>
      </c>
      <c r="X72" s="128">
        <v>0</v>
      </c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ht="22.5" outlineLevel="1" x14ac:dyDescent="0.2">
      <c r="A73" s="144">
        <v>31</v>
      </c>
      <c r="B73" s="145" t="s">
        <v>286</v>
      </c>
      <c r="C73" s="151" t="s">
        <v>287</v>
      </c>
      <c r="D73" s="146" t="s">
        <v>166</v>
      </c>
      <c r="E73" s="181">
        <v>3.1815000000000002</v>
      </c>
      <c r="F73" s="190"/>
      <c r="G73" s="191">
        <f>ROUND(E73*F73,2)</f>
        <v>0</v>
      </c>
      <c r="H73" s="137">
        <v>21</v>
      </c>
      <c r="I73" s="136">
        <v>1.7999999999999999E-2</v>
      </c>
      <c r="J73" s="136">
        <f>ROUND(E73*I73,2)</f>
        <v>0.06</v>
      </c>
      <c r="K73" s="136">
        <v>0</v>
      </c>
      <c r="L73" s="136">
        <f>ROUND(E73*K73,2)</f>
        <v>0</v>
      </c>
      <c r="M73" s="137" t="s">
        <v>167</v>
      </c>
      <c r="N73" s="137" t="s">
        <v>167</v>
      </c>
      <c r="O73" s="137" t="s">
        <v>200</v>
      </c>
      <c r="P73" s="128"/>
      <c r="Q73" s="128"/>
      <c r="R73" s="128"/>
      <c r="S73" s="128"/>
      <c r="T73" s="128"/>
      <c r="U73" s="128"/>
      <c r="V73" s="128"/>
      <c r="W73" s="128" t="s">
        <v>201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outlineLevel="2" x14ac:dyDescent="0.2">
      <c r="A74" s="134"/>
      <c r="B74" s="135"/>
      <c r="C74" s="152" t="s">
        <v>501</v>
      </c>
      <c r="D74" s="138"/>
      <c r="E74" s="182"/>
      <c r="F74" s="192"/>
      <c r="G74" s="192"/>
      <c r="H74" s="137"/>
      <c r="I74" s="136"/>
      <c r="J74" s="136"/>
      <c r="K74" s="136"/>
      <c r="L74" s="136"/>
      <c r="M74" s="137"/>
      <c r="N74" s="137"/>
      <c r="O74" s="137"/>
      <c r="P74" s="128"/>
      <c r="Q74" s="128"/>
      <c r="R74" s="128"/>
      <c r="S74" s="128"/>
      <c r="T74" s="128"/>
      <c r="U74" s="128"/>
      <c r="V74" s="128"/>
      <c r="W74" s="128" t="s">
        <v>171</v>
      </c>
      <c r="X74" s="128">
        <v>0</v>
      </c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outlineLevel="3" x14ac:dyDescent="0.2">
      <c r="A75" s="134"/>
      <c r="B75" s="135"/>
      <c r="C75" s="152" t="s">
        <v>502</v>
      </c>
      <c r="D75" s="138"/>
      <c r="E75" s="182">
        <v>3.18</v>
      </c>
      <c r="F75" s="192"/>
      <c r="G75" s="192"/>
      <c r="H75" s="137"/>
      <c r="I75" s="136"/>
      <c r="J75" s="136"/>
      <c r="K75" s="136"/>
      <c r="L75" s="136"/>
      <c r="M75" s="137"/>
      <c r="N75" s="137"/>
      <c r="O75" s="137"/>
      <c r="P75" s="128"/>
      <c r="Q75" s="128"/>
      <c r="R75" s="128"/>
      <c r="S75" s="128"/>
      <c r="T75" s="128"/>
      <c r="U75" s="128"/>
      <c r="V75" s="128"/>
      <c r="W75" s="128" t="s">
        <v>171</v>
      </c>
      <c r="X75" s="128">
        <v>0</v>
      </c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ht="22.5" outlineLevel="1" x14ac:dyDescent="0.2">
      <c r="A76" s="147">
        <v>32</v>
      </c>
      <c r="B76" s="148" t="s">
        <v>290</v>
      </c>
      <c r="C76" s="153" t="s">
        <v>291</v>
      </c>
      <c r="D76" s="149" t="s">
        <v>191</v>
      </c>
      <c r="E76" s="183">
        <v>7.2539999999999993E-2</v>
      </c>
      <c r="F76" s="193"/>
      <c r="G76" s="194">
        <f>ROUND(E76*F76,2)</f>
        <v>0</v>
      </c>
      <c r="H76" s="137">
        <v>21</v>
      </c>
      <c r="I76" s="136">
        <v>0</v>
      </c>
      <c r="J76" s="136">
        <f>ROUND(E76*I76,2)</f>
        <v>0</v>
      </c>
      <c r="K76" s="136">
        <v>0</v>
      </c>
      <c r="L76" s="136">
        <f>ROUND(E76*K76,2)</f>
        <v>0</v>
      </c>
      <c r="M76" s="137" t="s">
        <v>167</v>
      </c>
      <c r="N76" s="137" t="s">
        <v>167</v>
      </c>
      <c r="O76" s="137" t="s">
        <v>248</v>
      </c>
      <c r="P76" s="128"/>
      <c r="Q76" s="128"/>
      <c r="R76" s="128"/>
      <c r="S76" s="128"/>
      <c r="T76" s="128"/>
      <c r="U76" s="128"/>
      <c r="V76" s="128"/>
      <c r="W76" s="128" t="s">
        <v>249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x14ac:dyDescent="0.2">
      <c r="A77" s="141" t="s">
        <v>162</v>
      </c>
      <c r="B77" s="142" t="s">
        <v>130</v>
      </c>
      <c r="C77" s="150" t="s">
        <v>131</v>
      </c>
      <c r="D77" s="143"/>
      <c r="E77" s="180"/>
      <c r="F77" s="188"/>
      <c r="G77" s="189">
        <f>SUMIF(W78:W84,"&lt;&gt;NOR",G78:G84)</f>
        <v>0</v>
      </c>
      <c r="H77" s="140"/>
      <c r="I77" s="139"/>
      <c r="J77" s="139">
        <f>SUM(J78:J84)</f>
        <v>0.28000000000000003</v>
      </c>
      <c r="K77" s="139"/>
      <c r="L77" s="139">
        <f>SUM(L78:L84)</f>
        <v>0</v>
      </c>
      <c r="M77" s="140"/>
      <c r="N77" s="140"/>
      <c r="O77" s="140"/>
      <c r="W77" t="s">
        <v>163</v>
      </c>
    </row>
    <row r="78" spans="1:50" ht="22.5" outlineLevel="1" x14ac:dyDescent="0.2">
      <c r="A78" s="144">
        <v>33</v>
      </c>
      <c r="B78" s="145" t="s">
        <v>292</v>
      </c>
      <c r="C78" s="151" t="s">
        <v>293</v>
      </c>
      <c r="D78" s="146" t="s">
        <v>166</v>
      </c>
      <c r="E78" s="181">
        <v>16</v>
      </c>
      <c r="F78" s="190"/>
      <c r="G78" s="191">
        <f>ROUND(E78*F78,2)</f>
        <v>0</v>
      </c>
      <c r="H78" s="137">
        <v>21</v>
      </c>
      <c r="I78" s="136">
        <v>4.8300000000000001E-3</v>
      </c>
      <c r="J78" s="136">
        <f>ROUND(E78*I78,2)</f>
        <v>0.08</v>
      </c>
      <c r="K78" s="136">
        <v>0</v>
      </c>
      <c r="L78" s="136">
        <f>ROUND(E78*K78,2)</f>
        <v>0</v>
      </c>
      <c r="M78" s="137" t="s">
        <v>167</v>
      </c>
      <c r="N78" s="137" t="s">
        <v>167</v>
      </c>
      <c r="O78" s="137" t="s">
        <v>168</v>
      </c>
      <c r="P78" s="128"/>
      <c r="Q78" s="128"/>
      <c r="R78" s="128"/>
      <c r="S78" s="128"/>
      <c r="T78" s="128"/>
      <c r="U78" s="128"/>
      <c r="V78" s="128"/>
      <c r="W78" s="128" t="s">
        <v>252</v>
      </c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outlineLevel="2" x14ac:dyDescent="0.2">
      <c r="A79" s="134"/>
      <c r="B79" s="135"/>
      <c r="C79" s="152" t="s">
        <v>580</v>
      </c>
      <c r="D79" s="138"/>
      <c r="E79" s="182"/>
      <c r="F79" s="192"/>
      <c r="G79" s="192"/>
      <c r="H79" s="137"/>
      <c r="I79" s="136"/>
      <c r="J79" s="136"/>
      <c r="K79" s="136"/>
      <c r="L79" s="136"/>
      <c r="M79" s="137"/>
      <c r="N79" s="137"/>
      <c r="O79" s="137"/>
      <c r="P79" s="128"/>
      <c r="Q79" s="128"/>
      <c r="R79" s="128"/>
      <c r="S79" s="128"/>
      <c r="T79" s="128"/>
      <c r="U79" s="128"/>
      <c r="V79" s="128"/>
      <c r="W79" s="128" t="s">
        <v>171</v>
      </c>
      <c r="X79" s="128">
        <v>0</v>
      </c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outlineLevel="3" x14ac:dyDescent="0.2">
      <c r="A80" s="134"/>
      <c r="B80" s="135"/>
      <c r="C80" s="152" t="s">
        <v>75</v>
      </c>
      <c r="D80" s="138"/>
      <c r="E80" s="182">
        <v>16</v>
      </c>
      <c r="F80" s="192"/>
      <c r="G80" s="192"/>
      <c r="H80" s="137"/>
      <c r="I80" s="136"/>
      <c r="J80" s="136"/>
      <c r="K80" s="136"/>
      <c r="L80" s="136"/>
      <c r="M80" s="137"/>
      <c r="N80" s="137"/>
      <c r="O80" s="137"/>
      <c r="P80" s="128"/>
      <c r="Q80" s="128"/>
      <c r="R80" s="128"/>
      <c r="S80" s="128"/>
      <c r="T80" s="128"/>
      <c r="U80" s="128"/>
      <c r="V80" s="128"/>
      <c r="W80" s="128" t="s">
        <v>171</v>
      </c>
      <c r="X80" s="128">
        <v>0</v>
      </c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ht="22.5" outlineLevel="1" x14ac:dyDescent="0.2">
      <c r="A81" s="144">
        <v>34</v>
      </c>
      <c r="B81" s="145" t="s">
        <v>294</v>
      </c>
      <c r="C81" s="151" t="s">
        <v>295</v>
      </c>
      <c r="D81" s="146" t="s">
        <v>166</v>
      </c>
      <c r="E81" s="181">
        <v>16.8</v>
      </c>
      <c r="F81" s="190"/>
      <c r="G81" s="191">
        <f>ROUND(E81*F81,2)</f>
        <v>0</v>
      </c>
      <c r="H81" s="137">
        <v>21</v>
      </c>
      <c r="I81" s="136">
        <v>1.2200000000000001E-2</v>
      </c>
      <c r="J81" s="136">
        <f>ROUND(E81*I81,2)</f>
        <v>0.2</v>
      </c>
      <c r="K81" s="136">
        <v>0</v>
      </c>
      <c r="L81" s="136">
        <f>ROUND(E81*K81,2)</f>
        <v>0</v>
      </c>
      <c r="M81" s="137" t="s">
        <v>296</v>
      </c>
      <c r="N81" s="137" t="s">
        <v>199</v>
      </c>
      <c r="O81" s="137" t="s">
        <v>200</v>
      </c>
      <c r="P81" s="128"/>
      <c r="Q81" s="128"/>
      <c r="R81" s="128"/>
      <c r="S81" s="128"/>
      <c r="T81" s="128"/>
      <c r="U81" s="128"/>
      <c r="V81" s="128"/>
      <c r="W81" s="128" t="s">
        <v>201</v>
      </c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1:50" outlineLevel="2" x14ac:dyDescent="0.2">
      <c r="A82" s="134"/>
      <c r="B82" s="135"/>
      <c r="C82" s="152" t="s">
        <v>583</v>
      </c>
      <c r="D82" s="138"/>
      <c r="E82" s="182"/>
      <c r="F82" s="192"/>
      <c r="G82" s="192"/>
      <c r="H82" s="137"/>
      <c r="I82" s="136"/>
      <c r="J82" s="136"/>
      <c r="K82" s="136"/>
      <c r="L82" s="136"/>
      <c r="M82" s="137"/>
      <c r="N82" s="137"/>
      <c r="O82" s="137"/>
      <c r="P82" s="128"/>
      <c r="Q82" s="128"/>
      <c r="R82" s="128"/>
      <c r="S82" s="128"/>
      <c r="T82" s="128"/>
      <c r="U82" s="128"/>
      <c r="V82" s="128"/>
      <c r="W82" s="128" t="s">
        <v>171</v>
      </c>
      <c r="X82" s="128">
        <v>0</v>
      </c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</row>
    <row r="83" spans="1:50" outlineLevel="3" x14ac:dyDescent="0.2">
      <c r="A83" s="134"/>
      <c r="B83" s="135"/>
      <c r="C83" s="152" t="s">
        <v>444</v>
      </c>
      <c r="D83" s="138"/>
      <c r="E83" s="182">
        <v>16.8</v>
      </c>
      <c r="F83" s="192"/>
      <c r="G83" s="192"/>
      <c r="H83" s="137"/>
      <c r="I83" s="136"/>
      <c r="J83" s="136"/>
      <c r="K83" s="136"/>
      <c r="L83" s="136"/>
      <c r="M83" s="137"/>
      <c r="N83" s="137"/>
      <c r="O83" s="137"/>
      <c r="P83" s="128"/>
      <c r="Q83" s="128"/>
      <c r="R83" s="128"/>
      <c r="S83" s="128"/>
      <c r="T83" s="128"/>
      <c r="U83" s="128"/>
      <c r="V83" s="128"/>
      <c r="W83" s="128" t="s">
        <v>171</v>
      </c>
      <c r="X83" s="128">
        <v>0</v>
      </c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1:50" ht="22.5" outlineLevel="1" x14ac:dyDescent="0.2">
      <c r="A84" s="147">
        <v>35</v>
      </c>
      <c r="B84" s="148" t="s">
        <v>299</v>
      </c>
      <c r="C84" s="153" t="s">
        <v>300</v>
      </c>
      <c r="D84" s="149" t="s">
        <v>191</v>
      </c>
      <c r="E84" s="183">
        <v>0.28223999999999999</v>
      </c>
      <c r="F84" s="193"/>
      <c r="G84" s="194">
        <f>ROUND(E84*F84,2)</f>
        <v>0</v>
      </c>
      <c r="H84" s="137">
        <v>21</v>
      </c>
      <c r="I84" s="136">
        <v>0</v>
      </c>
      <c r="J84" s="136">
        <f>ROUND(E84*I84,2)</f>
        <v>0</v>
      </c>
      <c r="K84" s="136">
        <v>0</v>
      </c>
      <c r="L84" s="136">
        <f>ROUND(E84*K84,2)</f>
        <v>0</v>
      </c>
      <c r="M84" s="137" t="s">
        <v>167</v>
      </c>
      <c r="N84" s="137" t="s">
        <v>167</v>
      </c>
      <c r="O84" s="137" t="s">
        <v>248</v>
      </c>
      <c r="P84" s="128"/>
      <c r="Q84" s="128"/>
      <c r="R84" s="128"/>
      <c r="S84" s="128"/>
      <c r="T84" s="128"/>
      <c r="U84" s="128"/>
      <c r="V84" s="128"/>
      <c r="W84" s="128" t="s">
        <v>249</v>
      </c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x14ac:dyDescent="0.2">
      <c r="A85" s="141" t="s">
        <v>162</v>
      </c>
      <c r="B85" s="142" t="s">
        <v>134</v>
      </c>
      <c r="C85" s="150" t="s">
        <v>135</v>
      </c>
      <c r="D85" s="143"/>
      <c r="E85" s="180"/>
      <c r="F85" s="188"/>
      <c r="G85" s="189">
        <f>SUMIF(W86:W88,"&lt;&gt;NOR",G86:G88)</f>
        <v>0</v>
      </c>
      <c r="H85" s="140"/>
      <c r="I85" s="139"/>
      <c r="J85" s="139">
        <f>SUM(J86:J88)</f>
        <v>0</v>
      </c>
      <c r="K85" s="139"/>
      <c r="L85" s="139">
        <f>SUM(L86:L88)</f>
        <v>0</v>
      </c>
      <c r="M85" s="140"/>
      <c r="N85" s="140"/>
      <c r="O85" s="140"/>
      <c r="W85" t="s">
        <v>163</v>
      </c>
    </row>
    <row r="86" spans="1:50" ht="22.5" outlineLevel="1" x14ac:dyDescent="0.2">
      <c r="A86" s="144">
        <v>36</v>
      </c>
      <c r="B86" s="145" t="s">
        <v>301</v>
      </c>
      <c r="C86" s="151" t="s">
        <v>302</v>
      </c>
      <c r="D86" s="146" t="s">
        <v>166</v>
      </c>
      <c r="E86" s="181">
        <v>6.23</v>
      </c>
      <c r="F86" s="190"/>
      <c r="G86" s="191">
        <f>ROUND(E86*F86,2)</f>
        <v>0</v>
      </c>
      <c r="H86" s="137">
        <v>21</v>
      </c>
      <c r="I86" s="136">
        <v>2.9E-4</v>
      </c>
      <c r="J86" s="136">
        <f>ROUND(E86*I86,2)</f>
        <v>0</v>
      </c>
      <c r="K86" s="136">
        <v>0</v>
      </c>
      <c r="L86" s="136">
        <f>ROUND(E86*K86,2)</f>
        <v>0</v>
      </c>
      <c r="M86" s="137" t="s">
        <v>259</v>
      </c>
      <c r="N86" s="137" t="s">
        <v>199</v>
      </c>
      <c r="O86" s="137" t="s">
        <v>168</v>
      </c>
      <c r="P86" s="128"/>
      <c r="Q86" s="128"/>
      <c r="R86" s="128"/>
      <c r="S86" s="128"/>
      <c r="T86" s="128"/>
      <c r="U86" s="128"/>
      <c r="V86" s="128"/>
      <c r="W86" s="128" t="s">
        <v>252</v>
      </c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outlineLevel="2" x14ac:dyDescent="0.2">
      <c r="A87" s="134"/>
      <c r="B87" s="135"/>
      <c r="C87" s="152" t="s">
        <v>581</v>
      </c>
      <c r="D87" s="138"/>
      <c r="E87" s="182"/>
      <c r="F87" s="192"/>
      <c r="G87" s="192"/>
      <c r="H87" s="137"/>
      <c r="I87" s="136"/>
      <c r="J87" s="136"/>
      <c r="K87" s="136"/>
      <c r="L87" s="136"/>
      <c r="M87" s="137"/>
      <c r="N87" s="137"/>
      <c r="O87" s="137"/>
      <c r="P87" s="128"/>
      <c r="Q87" s="128"/>
      <c r="R87" s="128"/>
      <c r="S87" s="128"/>
      <c r="T87" s="128"/>
      <c r="U87" s="128"/>
      <c r="V87" s="128"/>
      <c r="W87" s="128" t="s">
        <v>171</v>
      </c>
      <c r="X87" s="128">
        <v>0</v>
      </c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outlineLevel="3" x14ac:dyDescent="0.2">
      <c r="A88" s="134"/>
      <c r="B88" s="135"/>
      <c r="C88" s="152" t="s">
        <v>582</v>
      </c>
      <c r="D88" s="138"/>
      <c r="E88" s="182">
        <v>6.23</v>
      </c>
      <c r="F88" s="192"/>
      <c r="G88" s="192"/>
      <c r="H88" s="137"/>
      <c r="I88" s="136"/>
      <c r="J88" s="136"/>
      <c r="K88" s="136"/>
      <c r="L88" s="136"/>
      <c r="M88" s="137"/>
      <c r="N88" s="137"/>
      <c r="O88" s="137"/>
      <c r="P88" s="128"/>
      <c r="Q88" s="128"/>
      <c r="R88" s="128"/>
      <c r="S88" s="128"/>
      <c r="T88" s="128"/>
      <c r="U88" s="128"/>
      <c r="V88" s="128"/>
      <c r="W88" s="128" t="s">
        <v>171</v>
      </c>
      <c r="X88" s="128">
        <v>0</v>
      </c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x14ac:dyDescent="0.2">
      <c r="A89" s="141" t="s">
        <v>162</v>
      </c>
      <c r="B89" s="142" t="s">
        <v>136</v>
      </c>
      <c r="C89" s="150" t="s">
        <v>137</v>
      </c>
      <c r="D89" s="143"/>
      <c r="E89" s="180"/>
      <c r="F89" s="188"/>
      <c r="G89" s="189">
        <f>SUMIF(W90:W90,"&lt;&gt;NOR",G90:G90)</f>
        <v>0</v>
      </c>
      <c r="H89" s="140"/>
      <c r="I89" s="139"/>
      <c r="J89" s="139">
        <f>SUM(J90:J90)</f>
        <v>0</v>
      </c>
      <c r="K89" s="139"/>
      <c r="L89" s="139">
        <f>SUM(L90:L90)</f>
        <v>0</v>
      </c>
      <c r="M89" s="140"/>
      <c r="N89" s="140"/>
      <c r="O89" s="140"/>
      <c r="W89" t="s">
        <v>163</v>
      </c>
    </row>
    <row r="90" spans="1:50" outlineLevel="1" x14ac:dyDescent="0.2">
      <c r="A90" s="147">
        <v>37</v>
      </c>
      <c r="B90" s="148" t="s">
        <v>304</v>
      </c>
      <c r="C90" s="153" t="s">
        <v>305</v>
      </c>
      <c r="D90" s="149" t="s">
        <v>231</v>
      </c>
      <c r="E90" s="183">
        <v>1</v>
      </c>
      <c r="F90" s="193"/>
      <c r="G90" s="194">
        <f>ROUND(E90*F90,2)</f>
        <v>0</v>
      </c>
      <c r="H90" s="137">
        <v>21</v>
      </c>
      <c r="I90" s="136">
        <v>0</v>
      </c>
      <c r="J90" s="136">
        <f>ROUND(E90*I90,2)</f>
        <v>0</v>
      </c>
      <c r="K90" s="136">
        <v>0</v>
      </c>
      <c r="L90" s="136">
        <f>ROUND(E90*K90,2)</f>
        <v>0</v>
      </c>
      <c r="M90" s="137" t="s">
        <v>259</v>
      </c>
      <c r="N90" s="137" t="s">
        <v>199</v>
      </c>
      <c r="O90" s="137" t="s">
        <v>168</v>
      </c>
      <c r="P90" s="128"/>
      <c r="Q90" s="128"/>
      <c r="R90" s="128"/>
      <c r="S90" s="128"/>
      <c r="T90" s="128"/>
      <c r="U90" s="128"/>
      <c r="V90" s="128"/>
      <c r="W90" s="128" t="s">
        <v>306</v>
      </c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x14ac:dyDescent="0.2">
      <c r="A91" s="141" t="s">
        <v>162</v>
      </c>
      <c r="B91" s="142" t="s">
        <v>138</v>
      </c>
      <c r="C91" s="150" t="s">
        <v>139</v>
      </c>
      <c r="D91" s="143"/>
      <c r="E91" s="180"/>
      <c r="F91" s="188"/>
      <c r="G91" s="189">
        <f>SUMIF(W92:W97,"&lt;&gt;NOR",G92:G97)</f>
        <v>0</v>
      </c>
      <c r="H91" s="140"/>
      <c r="I91" s="139"/>
      <c r="J91" s="139">
        <f>SUM(J92:J97)</f>
        <v>0</v>
      </c>
      <c r="K91" s="139"/>
      <c r="L91" s="139">
        <f>SUM(L92:L97)</f>
        <v>0</v>
      </c>
      <c r="M91" s="140"/>
      <c r="N91" s="140"/>
      <c r="O91" s="140"/>
      <c r="W91" t="s">
        <v>163</v>
      </c>
    </row>
    <row r="92" spans="1:50" ht="22.5" outlineLevel="1" x14ac:dyDescent="0.2">
      <c r="A92" s="147">
        <v>38</v>
      </c>
      <c r="B92" s="148" t="s">
        <v>307</v>
      </c>
      <c r="C92" s="153" t="s">
        <v>308</v>
      </c>
      <c r="D92" s="149" t="s">
        <v>191</v>
      </c>
      <c r="E92" s="183">
        <v>2.6383899999999998</v>
      </c>
      <c r="F92" s="193"/>
      <c r="G92" s="194">
        <f t="shared" ref="G92:G97" si="0">ROUND(E92*F92,2)</f>
        <v>0</v>
      </c>
      <c r="H92" s="137">
        <v>21</v>
      </c>
      <c r="I92" s="136">
        <v>0</v>
      </c>
      <c r="J92" s="136">
        <f t="shared" ref="J92:J97" si="1">ROUND(E92*I92,2)</f>
        <v>0</v>
      </c>
      <c r="K92" s="136">
        <v>0</v>
      </c>
      <c r="L92" s="136">
        <f t="shared" ref="L92:L97" si="2">ROUND(E92*K92,2)</f>
        <v>0</v>
      </c>
      <c r="M92" s="137" t="s">
        <v>167</v>
      </c>
      <c r="N92" s="137" t="s">
        <v>167</v>
      </c>
      <c r="O92" s="137" t="s">
        <v>309</v>
      </c>
      <c r="P92" s="128"/>
      <c r="Q92" s="128"/>
      <c r="R92" s="128"/>
      <c r="S92" s="128"/>
      <c r="T92" s="128"/>
      <c r="U92" s="128"/>
      <c r="V92" s="128"/>
      <c r="W92" s="128" t="s">
        <v>310</v>
      </c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ht="22.5" outlineLevel="1" x14ac:dyDescent="0.2">
      <c r="A93" s="147">
        <v>39</v>
      </c>
      <c r="B93" s="148" t="s">
        <v>311</v>
      </c>
      <c r="C93" s="153" t="s">
        <v>312</v>
      </c>
      <c r="D93" s="149" t="s">
        <v>191</v>
      </c>
      <c r="E93" s="183">
        <v>2.6383899999999998</v>
      </c>
      <c r="F93" s="193"/>
      <c r="G93" s="194">
        <f t="shared" si="0"/>
        <v>0</v>
      </c>
      <c r="H93" s="137">
        <v>21</v>
      </c>
      <c r="I93" s="136">
        <v>0</v>
      </c>
      <c r="J93" s="136">
        <f t="shared" si="1"/>
        <v>0</v>
      </c>
      <c r="K93" s="136">
        <v>0</v>
      </c>
      <c r="L93" s="136">
        <f t="shared" si="2"/>
        <v>0</v>
      </c>
      <c r="M93" s="137" t="s">
        <v>167</v>
      </c>
      <c r="N93" s="137" t="s">
        <v>167</v>
      </c>
      <c r="O93" s="137" t="s">
        <v>309</v>
      </c>
      <c r="P93" s="128"/>
      <c r="Q93" s="128"/>
      <c r="R93" s="128"/>
      <c r="S93" s="128"/>
      <c r="T93" s="128"/>
      <c r="U93" s="128"/>
      <c r="V93" s="128"/>
      <c r="W93" s="128" t="s">
        <v>310</v>
      </c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</row>
    <row r="94" spans="1:50" ht="33.75" outlineLevel="1" x14ac:dyDescent="0.2">
      <c r="A94" s="147">
        <v>40</v>
      </c>
      <c r="B94" s="148" t="s">
        <v>313</v>
      </c>
      <c r="C94" s="153" t="s">
        <v>314</v>
      </c>
      <c r="D94" s="149" t="s">
        <v>191</v>
      </c>
      <c r="E94" s="183">
        <v>2.6383899999999998</v>
      </c>
      <c r="F94" s="193"/>
      <c r="G94" s="194">
        <f t="shared" si="0"/>
        <v>0</v>
      </c>
      <c r="H94" s="137">
        <v>21</v>
      </c>
      <c r="I94" s="136">
        <v>0</v>
      </c>
      <c r="J94" s="136">
        <f t="shared" si="1"/>
        <v>0</v>
      </c>
      <c r="K94" s="136">
        <v>0</v>
      </c>
      <c r="L94" s="136">
        <f t="shared" si="2"/>
        <v>0</v>
      </c>
      <c r="M94" s="137" t="s">
        <v>167</v>
      </c>
      <c r="N94" s="137" t="s">
        <v>167</v>
      </c>
      <c r="O94" s="137" t="s">
        <v>309</v>
      </c>
      <c r="P94" s="128"/>
      <c r="Q94" s="128"/>
      <c r="R94" s="128"/>
      <c r="S94" s="128"/>
      <c r="T94" s="128"/>
      <c r="U94" s="128"/>
      <c r="V94" s="128"/>
      <c r="W94" s="128" t="s">
        <v>310</v>
      </c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outlineLevel="1" x14ac:dyDescent="0.2">
      <c r="A95" s="147">
        <v>41</v>
      </c>
      <c r="B95" s="148" t="s">
        <v>315</v>
      </c>
      <c r="C95" s="153" t="s">
        <v>316</v>
      </c>
      <c r="D95" s="149" t="s">
        <v>191</v>
      </c>
      <c r="E95" s="183">
        <v>2.6383899999999998</v>
      </c>
      <c r="F95" s="193"/>
      <c r="G95" s="194">
        <f t="shared" si="0"/>
        <v>0</v>
      </c>
      <c r="H95" s="137">
        <v>21</v>
      </c>
      <c r="I95" s="136">
        <v>0</v>
      </c>
      <c r="J95" s="136">
        <f t="shared" si="1"/>
        <v>0</v>
      </c>
      <c r="K95" s="136">
        <v>0</v>
      </c>
      <c r="L95" s="136">
        <f t="shared" si="2"/>
        <v>0</v>
      </c>
      <c r="M95" s="137" t="s">
        <v>167</v>
      </c>
      <c r="N95" s="137" t="s">
        <v>167</v>
      </c>
      <c r="O95" s="137" t="s">
        <v>309</v>
      </c>
      <c r="P95" s="128"/>
      <c r="Q95" s="128"/>
      <c r="R95" s="128"/>
      <c r="S95" s="128"/>
      <c r="T95" s="128"/>
      <c r="U95" s="128"/>
      <c r="V95" s="128"/>
      <c r="W95" s="128" t="s">
        <v>310</v>
      </c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ht="22.5" outlineLevel="1" x14ac:dyDescent="0.2">
      <c r="A96" s="147">
        <v>42</v>
      </c>
      <c r="B96" s="148" t="s">
        <v>317</v>
      </c>
      <c r="C96" s="153" t="s">
        <v>318</v>
      </c>
      <c r="D96" s="149" t="s">
        <v>191</v>
      </c>
      <c r="E96" s="183">
        <v>2.6383899999999998</v>
      </c>
      <c r="F96" s="193"/>
      <c r="G96" s="194">
        <f t="shared" si="0"/>
        <v>0</v>
      </c>
      <c r="H96" s="137">
        <v>21</v>
      </c>
      <c r="I96" s="136">
        <v>0</v>
      </c>
      <c r="J96" s="136">
        <f t="shared" si="1"/>
        <v>0</v>
      </c>
      <c r="K96" s="136">
        <v>0</v>
      </c>
      <c r="L96" s="136">
        <f t="shared" si="2"/>
        <v>0</v>
      </c>
      <c r="M96" s="137" t="s">
        <v>167</v>
      </c>
      <c r="N96" s="137" t="s">
        <v>167</v>
      </c>
      <c r="O96" s="137" t="s">
        <v>309</v>
      </c>
      <c r="P96" s="128"/>
      <c r="Q96" s="128"/>
      <c r="R96" s="128"/>
      <c r="S96" s="128"/>
      <c r="T96" s="128"/>
      <c r="U96" s="128"/>
      <c r="V96" s="128"/>
      <c r="W96" s="128" t="s">
        <v>310</v>
      </c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ht="22.5" outlineLevel="1" x14ac:dyDescent="0.2">
      <c r="A97" s="144">
        <v>43</v>
      </c>
      <c r="B97" s="145" t="s">
        <v>319</v>
      </c>
      <c r="C97" s="151" t="s">
        <v>320</v>
      </c>
      <c r="D97" s="146" t="s">
        <v>191</v>
      </c>
      <c r="E97" s="181">
        <v>2.6383899999999998</v>
      </c>
      <c r="F97" s="190"/>
      <c r="G97" s="191">
        <f t="shared" si="0"/>
        <v>0</v>
      </c>
      <c r="H97" s="137">
        <v>21</v>
      </c>
      <c r="I97" s="136">
        <v>0</v>
      </c>
      <c r="J97" s="136">
        <f t="shared" si="1"/>
        <v>0</v>
      </c>
      <c r="K97" s="136">
        <v>0</v>
      </c>
      <c r="L97" s="136">
        <f t="shared" si="2"/>
        <v>0</v>
      </c>
      <c r="M97" s="137" t="s">
        <v>167</v>
      </c>
      <c r="N97" s="137" t="s">
        <v>167</v>
      </c>
      <c r="O97" s="137" t="s">
        <v>309</v>
      </c>
      <c r="P97" s="128"/>
      <c r="Q97" s="128"/>
      <c r="R97" s="128"/>
      <c r="S97" s="128"/>
      <c r="T97" s="128"/>
      <c r="U97" s="128"/>
      <c r="V97" s="128"/>
      <c r="W97" s="128" t="s">
        <v>310</v>
      </c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</row>
    <row r="98" spans="1:50" x14ac:dyDescent="0.2">
      <c r="A98" s="3"/>
      <c r="B98" s="4"/>
      <c r="C98" s="154"/>
      <c r="D98" s="5"/>
      <c r="E98" s="179"/>
      <c r="F98" s="187"/>
      <c r="G98" s="187"/>
      <c r="H98" s="3"/>
      <c r="I98" s="3"/>
      <c r="J98" s="3"/>
      <c r="K98" s="3"/>
      <c r="L98" s="3"/>
      <c r="M98" s="3"/>
      <c r="N98" s="3"/>
      <c r="O98" s="3"/>
      <c r="U98">
        <v>12</v>
      </c>
      <c r="V98">
        <v>21</v>
      </c>
      <c r="W98" t="s">
        <v>154</v>
      </c>
    </row>
    <row r="99" spans="1:50" x14ac:dyDescent="0.2">
      <c r="A99" s="131"/>
      <c r="B99" s="132" t="s">
        <v>31</v>
      </c>
      <c r="C99" s="155"/>
      <c r="D99" s="133"/>
      <c r="E99" s="184"/>
      <c r="F99" s="195"/>
      <c r="G99" s="196">
        <f>G8+G10+G20+G28+G31+G33+G35+G54+G56+G58+G60+G63+G65+G69+G77+G85+G89+G91</f>
        <v>0</v>
      </c>
      <c r="H99" s="3"/>
      <c r="I99" s="3"/>
      <c r="J99" s="3"/>
      <c r="K99" s="3"/>
      <c r="L99" s="3"/>
      <c r="M99" s="3"/>
      <c r="N99" s="3"/>
      <c r="O99" s="3"/>
      <c r="U99">
        <f>SUMIF(H7:H97,U98,G7:G97)</f>
        <v>0</v>
      </c>
      <c r="V99">
        <f>SUMIF(H7:H97,V98,G7:G97)</f>
        <v>0</v>
      </c>
      <c r="W99" t="s">
        <v>321</v>
      </c>
    </row>
    <row r="100" spans="1:50" x14ac:dyDescent="0.2">
      <c r="A100" s="3"/>
      <c r="B100" s="4"/>
      <c r="C100" s="154"/>
      <c r="D100" s="5"/>
      <c r="E100" s="179"/>
      <c r="F100" s="187"/>
      <c r="G100" s="187"/>
      <c r="H100" s="3"/>
      <c r="I100" s="3"/>
      <c r="J100" s="3"/>
      <c r="K100" s="3"/>
      <c r="L100" s="3"/>
      <c r="M100" s="3"/>
      <c r="N100" s="3"/>
      <c r="O100" s="3"/>
    </row>
    <row r="101" spans="1:50" x14ac:dyDescent="0.2">
      <c r="A101" s="3"/>
      <c r="B101" s="4"/>
      <c r="C101" s="154"/>
      <c r="D101" s="5"/>
      <c r="E101" s="179"/>
      <c r="F101" s="187"/>
      <c r="G101" s="187"/>
      <c r="H101" s="3"/>
      <c r="I101" s="3"/>
      <c r="J101" s="3"/>
      <c r="K101" s="3"/>
      <c r="L101" s="3"/>
      <c r="M101" s="3"/>
      <c r="N101" s="3"/>
      <c r="O101" s="3"/>
    </row>
    <row r="102" spans="1:50" x14ac:dyDescent="0.2">
      <c r="A102" s="266" t="s">
        <v>322</v>
      </c>
      <c r="B102" s="266"/>
      <c r="C102" s="267"/>
      <c r="D102" s="5"/>
      <c r="E102" s="179"/>
      <c r="F102" s="187"/>
      <c r="G102" s="187"/>
      <c r="H102" s="3"/>
      <c r="I102" s="3"/>
      <c r="J102" s="3"/>
      <c r="K102" s="3"/>
      <c r="L102" s="3"/>
      <c r="M102" s="3"/>
      <c r="N102" s="3"/>
      <c r="O102" s="3"/>
    </row>
    <row r="103" spans="1:50" x14ac:dyDescent="0.2">
      <c r="A103" s="247"/>
      <c r="B103" s="248"/>
      <c r="C103" s="249"/>
      <c r="D103" s="248"/>
      <c r="E103" s="248"/>
      <c r="F103" s="248"/>
      <c r="G103" s="250"/>
      <c r="H103" s="3"/>
      <c r="I103" s="3"/>
      <c r="J103" s="3"/>
      <c r="K103" s="3"/>
      <c r="L103" s="3"/>
      <c r="M103" s="3"/>
      <c r="N103" s="3"/>
      <c r="O103" s="3"/>
      <c r="W103" t="s">
        <v>323</v>
      </c>
    </row>
    <row r="104" spans="1:50" x14ac:dyDescent="0.2">
      <c r="A104" s="251"/>
      <c r="B104" s="252"/>
      <c r="C104" s="253"/>
      <c r="D104" s="252"/>
      <c r="E104" s="252"/>
      <c r="F104" s="252"/>
      <c r="G104" s="254"/>
      <c r="H104" s="3"/>
      <c r="I104" s="3"/>
      <c r="J104" s="3"/>
      <c r="K104" s="3"/>
      <c r="L104" s="3"/>
      <c r="M104" s="3"/>
      <c r="N104" s="3"/>
      <c r="O104" s="3"/>
    </row>
    <row r="105" spans="1:50" x14ac:dyDescent="0.2">
      <c r="A105" s="251"/>
      <c r="B105" s="252"/>
      <c r="C105" s="253"/>
      <c r="D105" s="252"/>
      <c r="E105" s="252"/>
      <c r="F105" s="252"/>
      <c r="G105" s="254"/>
      <c r="H105" s="3"/>
      <c r="I105" s="3"/>
      <c r="J105" s="3"/>
      <c r="K105" s="3"/>
      <c r="L105" s="3"/>
      <c r="M105" s="3"/>
      <c r="N105" s="3"/>
      <c r="O105" s="3"/>
    </row>
    <row r="106" spans="1:50" x14ac:dyDescent="0.2">
      <c r="A106" s="251"/>
      <c r="B106" s="252"/>
      <c r="C106" s="253"/>
      <c r="D106" s="252"/>
      <c r="E106" s="252"/>
      <c r="F106" s="252"/>
      <c r="G106" s="254"/>
      <c r="H106" s="3"/>
      <c r="I106" s="3"/>
      <c r="J106" s="3"/>
      <c r="K106" s="3"/>
      <c r="L106" s="3"/>
      <c r="M106" s="3"/>
      <c r="N106" s="3"/>
      <c r="O106" s="3"/>
    </row>
    <row r="107" spans="1:50" x14ac:dyDescent="0.2">
      <c r="A107" s="255"/>
      <c r="B107" s="256"/>
      <c r="C107" s="257"/>
      <c r="D107" s="256"/>
      <c r="E107" s="256"/>
      <c r="F107" s="256"/>
      <c r="G107" s="258"/>
      <c r="H107" s="3"/>
      <c r="I107" s="3"/>
      <c r="J107" s="3"/>
      <c r="K107" s="3"/>
      <c r="L107" s="3"/>
      <c r="M107" s="3"/>
      <c r="N107" s="3"/>
      <c r="O107" s="3"/>
    </row>
    <row r="108" spans="1:50" x14ac:dyDescent="0.2">
      <c r="A108" s="3"/>
      <c r="B108" s="4"/>
      <c r="C108" s="154"/>
      <c r="D108" s="5"/>
      <c r="E108" s="179"/>
      <c r="F108" s="187"/>
      <c r="G108" s="187"/>
      <c r="H108" s="3"/>
      <c r="I108" s="3"/>
      <c r="J108" s="3"/>
      <c r="K108" s="3"/>
      <c r="L108" s="3"/>
      <c r="M108" s="3"/>
      <c r="N108" s="3"/>
      <c r="O108" s="3"/>
    </row>
    <row r="109" spans="1:50" x14ac:dyDescent="0.2">
      <c r="C109" s="156"/>
      <c r="D109" s="8"/>
      <c r="W109" t="s">
        <v>324</v>
      </c>
    </row>
    <row r="110" spans="1:50" x14ac:dyDescent="0.2">
      <c r="D110" s="8"/>
    </row>
    <row r="111" spans="1:50" x14ac:dyDescent="0.2">
      <c r="D111" s="8"/>
    </row>
    <row r="112" spans="1:50" x14ac:dyDescent="0.2">
      <c r="D112" s="8"/>
    </row>
    <row r="113" spans="4:4" x14ac:dyDescent="0.2">
      <c r="D113" s="8"/>
    </row>
    <row r="114" spans="4:4" x14ac:dyDescent="0.2">
      <c r="D114" s="8"/>
    </row>
    <row r="115" spans="4:4" x14ac:dyDescent="0.2">
      <c r="D115" s="8"/>
    </row>
    <row r="116" spans="4:4" x14ac:dyDescent="0.2">
      <c r="D116" s="8"/>
    </row>
    <row r="117" spans="4:4" x14ac:dyDescent="0.2">
      <c r="D117" s="8"/>
    </row>
    <row r="118" spans="4:4" x14ac:dyDescent="0.2">
      <c r="D118" s="8"/>
    </row>
    <row r="119" spans="4:4" x14ac:dyDescent="0.2">
      <c r="D119" s="8"/>
    </row>
    <row r="120" spans="4:4" x14ac:dyDescent="0.2">
      <c r="D120" s="8"/>
    </row>
    <row r="121" spans="4:4" x14ac:dyDescent="0.2">
      <c r="D121" s="8"/>
    </row>
    <row r="122" spans="4:4" x14ac:dyDescent="0.2">
      <c r="D122" s="8"/>
    </row>
    <row r="123" spans="4:4" x14ac:dyDescent="0.2">
      <c r="D123" s="8"/>
    </row>
    <row r="124" spans="4:4" x14ac:dyDescent="0.2">
      <c r="D124" s="8"/>
    </row>
    <row r="125" spans="4:4" x14ac:dyDescent="0.2">
      <c r="D125" s="8"/>
    </row>
    <row r="126" spans="4:4" x14ac:dyDescent="0.2">
      <c r="D126" s="8"/>
    </row>
    <row r="127" spans="4:4" x14ac:dyDescent="0.2">
      <c r="D127" s="8"/>
    </row>
    <row r="128" spans="4:4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03:G107"/>
    <mergeCell ref="A1:G1"/>
    <mergeCell ref="C2:G2"/>
    <mergeCell ref="C3:G3"/>
    <mergeCell ref="C4:G4"/>
    <mergeCell ref="A102:C10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04D30-4921-4D10-A9AD-80F567D84526}">
  <sheetPr>
    <outlinePr summaryBelow="0"/>
  </sheetPr>
  <dimension ref="A1:AX5000"/>
  <sheetViews>
    <sheetView view="pageBreakPreview" zoomScaleNormal="100" zoomScaleSheetLayoutView="100" workbookViewId="0">
      <pane ySplit="7" topLeftCell="A106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71</v>
      </c>
      <c r="C4" s="263" t="s">
        <v>72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SUMIF(W9:W11,"&lt;&gt;NOR",G9:G11)</f>
        <v>0</v>
      </c>
      <c r="H8" s="140"/>
      <c r="I8" s="139"/>
      <c r="J8" s="139">
        <f>SUM(J9:J11)</f>
        <v>0.53</v>
      </c>
      <c r="K8" s="139"/>
      <c r="L8" s="139">
        <f>SUM(L9:L11)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368</v>
      </c>
      <c r="C9" s="151" t="s">
        <v>369</v>
      </c>
      <c r="D9" s="146" t="s">
        <v>166</v>
      </c>
      <c r="E9" s="181">
        <v>7.2</v>
      </c>
      <c r="F9" s="190"/>
      <c r="G9" s="191">
        <f>ROUND(E9*F9,2)</f>
        <v>0</v>
      </c>
      <c r="H9" s="137">
        <v>21</v>
      </c>
      <c r="I9" s="136">
        <v>7.392E-2</v>
      </c>
      <c r="J9" s="136">
        <f>ROUND(E9*I9,2)</f>
        <v>0.53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584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585</v>
      </c>
      <c r="D11" s="138"/>
      <c r="E11" s="182">
        <v>7.2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x14ac:dyDescent="0.2">
      <c r="A12" s="141" t="s">
        <v>162</v>
      </c>
      <c r="B12" s="142" t="s">
        <v>93</v>
      </c>
      <c r="C12" s="150" t="s">
        <v>94</v>
      </c>
      <c r="D12" s="143"/>
      <c r="E12" s="180"/>
      <c r="F12" s="188"/>
      <c r="G12" s="189">
        <f>SUMIF(W13:W21,"&lt;&gt;NOR",G13:G21)</f>
        <v>0</v>
      </c>
      <c r="H12" s="140"/>
      <c r="I12" s="139"/>
      <c r="J12" s="139">
        <f>SUM(J13:J21)</f>
        <v>4.74</v>
      </c>
      <c r="K12" s="139"/>
      <c r="L12" s="139">
        <f>SUM(L13:L21)</f>
        <v>0</v>
      </c>
      <c r="M12" s="140"/>
      <c r="N12" s="140"/>
      <c r="O12" s="140"/>
      <c r="W12" t="s">
        <v>163</v>
      </c>
    </row>
    <row r="13" spans="1:50" ht="45" outlineLevel="1" x14ac:dyDescent="0.2">
      <c r="A13" s="144">
        <v>2</v>
      </c>
      <c r="B13" s="145" t="s">
        <v>174</v>
      </c>
      <c r="C13" s="151" t="s">
        <v>175</v>
      </c>
      <c r="D13" s="146" t="s">
        <v>166</v>
      </c>
      <c r="E13" s="181">
        <v>24.97</v>
      </c>
      <c r="F13" s="190"/>
      <c r="G13" s="191">
        <f>ROUND(E13*F13,2)</f>
        <v>0</v>
      </c>
      <c r="H13" s="137">
        <v>21</v>
      </c>
      <c r="I13" s="136">
        <v>6.0899999999999999E-3</v>
      </c>
      <c r="J13" s="136">
        <f>ROUND(E13*I13,2)</f>
        <v>0.15</v>
      </c>
      <c r="K13" s="136">
        <v>0</v>
      </c>
      <c r="L13" s="136">
        <f>ROUND(E13*K13,2)</f>
        <v>0</v>
      </c>
      <c r="M13" s="137" t="s">
        <v>167</v>
      </c>
      <c r="N13" s="137" t="s">
        <v>167</v>
      </c>
      <c r="O13" s="137" t="s">
        <v>168</v>
      </c>
      <c r="P13" s="128"/>
      <c r="Q13" s="128"/>
      <c r="R13" s="128"/>
      <c r="S13" s="128"/>
      <c r="T13" s="128"/>
      <c r="U13" s="128"/>
      <c r="V13" s="128"/>
      <c r="W13" s="128" t="s">
        <v>169</v>
      </c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2" x14ac:dyDescent="0.2">
      <c r="A14" s="134"/>
      <c r="B14" s="135"/>
      <c r="C14" s="152" t="s">
        <v>586</v>
      </c>
      <c r="D14" s="138"/>
      <c r="E14" s="182"/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3" x14ac:dyDescent="0.2">
      <c r="A15" s="134"/>
      <c r="B15" s="135"/>
      <c r="C15" s="152" t="s">
        <v>587</v>
      </c>
      <c r="D15" s="138"/>
      <c r="E15" s="182">
        <v>24.97</v>
      </c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ht="22.5" outlineLevel="1" x14ac:dyDescent="0.2">
      <c r="A16" s="144">
        <v>3</v>
      </c>
      <c r="B16" s="145" t="s">
        <v>176</v>
      </c>
      <c r="C16" s="151" t="s">
        <v>177</v>
      </c>
      <c r="D16" s="146" t="s">
        <v>166</v>
      </c>
      <c r="E16" s="181">
        <v>20.64</v>
      </c>
      <c r="F16" s="190"/>
      <c r="G16" s="191">
        <f>ROUND(E16*F16,2)</f>
        <v>0</v>
      </c>
      <c r="H16" s="137">
        <v>21</v>
      </c>
      <c r="I16" s="136">
        <v>5.4299999999999999E-3</v>
      </c>
      <c r="J16" s="136">
        <f>ROUND(E16*I16,2)</f>
        <v>0.11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169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ht="22.5" outlineLevel="2" x14ac:dyDescent="0.2">
      <c r="A17" s="134"/>
      <c r="B17" s="135"/>
      <c r="C17" s="152" t="s">
        <v>588</v>
      </c>
      <c r="D17" s="138"/>
      <c r="E17" s="182"/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3" x14ac:dyDescent="0.2">
      <c r="A18" s="134"/>
      <c r="B18" s="135"/>
      <c r="C18" s="152" t="s">
        <v>589</v>
      </c>
      <c r="D18" s="138"/>
      <c r="E18" s="182">
        <v>20.64</v>
      </c>
      <c r="F18" s="192"/>
      <c r="G18" s="192"/>
      <c r="H18" s="137"/>
      <c r="I18" s="136"/>
      <c r="J18" s="136"/>
      <c r="K18" s="136"/>
      <c r="L18" s="136"/>
      <c r="M18" s="137"/>
      <c r="N18" s="137"/>
      <c r="O18" s="137"/>
      <c r="P18" s="128"/>
      <c r="Q18" s="128"/>
      <c r="R18" s="128"/>
      <c r="S18" s="128"/>
      <c r="T18" s="128"/>
      <c r="U18" s="128"/>
      <c r="V18" s="128"/>
      <c r="W18" s="128" t="s">
        <v>171</v>
      </c>
      <c r="X18" s="128">
        <v>0</v>
      </c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ht="22.5" outlineLevel="1" x14ac:dyDescent="0.2">
      <c r="A19" s="144">
        <v>4</v>
      </c>
      <c r="B19" s="145" t="s">
        <v>180</v>
      </c>
      <c r="C19" s="151" t="s">
        <v>181</v>
      </c>
      <c r="D19" s="146" t="s">
        <v>166</v>
      </c>
      <c r="E19" s="181">
        <v>101.52</v>
      </c>
      <c r="F19" s="190"/>
      <c r="G19" s="191">
        <f>ROUND(E19*F19,2)</f>
        <v>0</v>
      </c>
      <c r="H19" s="137">
        <v>21</v>
      </c>
      <c r="I19" s="136">
        <v>4.4139999999999999E-2</v>
      </c>
      <c r="J19" s="136">
        <f>ROUND(E19*I19,2)</f>
        <v>4.4800000000000004</v>
      </c>
      <c r="K19" s="136">
        <v>0</v>
      </c>
      <c r="L19" s="136">
        <f>ROUND(E19*K19,2)</f>
        <v>0</v>
      </c>
      <c r="M19" s="137" t="s">
        <v>167</v>
      </c>
      <c r="N19" s="137" t="s">
        <v>167</v>
      </c>
      <c r="O19" s="137" t="s">
        <v>168</v>
      </c>
      <c r="P19" s="128"/>
      <c r="Q19" s="128"/>
      <c r="R19" s="128"/>
      <c r="S19" s="128"/>
      <c r="T19" s="128"/>
      <c r="U19" s="128"/>
      <c r="V19" s="128"/>
      <c r="W19" s="128" t="s">
        <v>169</v>
      </c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ht="22.5" outlineLevel="2" x14ac:dyDescent="0.2">
      <c r="A20" s="134"/>
      <c r="B20" s="135"/>
      <c r="C20" s="152" t="s">
        <v>590</v>
      </c>
      <c r="D20" s="138"/>
      <c r="E20" s="182"/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outlineLevel="3" x14ac:dyDescent="0.2">
      <c r="A21" s="134"/>
      <c r="B21" s="135"/>
      <c r="C21" s="152" t="s">
        <v>591</v>
      </c>
      <c r="D21" s="138"/>
      <c r="E21" s="182">
        <v>101.52</v>
      </c>
      <c r="F21" s="192"/>
      <c r="G21" s="192"/>
      <c r="H21" s="137"/>
      <c r="I21" s="136"/>
      <c r="J21" s="136"/>
      <c r="K21" s="136"/>
      <c r="L21" s="136"/>
      <c r="M21" s="137"/>
      <c r="N21" s="137"/>
      <c r="O21" s="137"/>
      <c r="P21" s="128"/>
      <c r="Q21" s="128"/>
      <c r="R21" s="128"/>
      <c r="S21" s="128"/>
      <c r="T21" s="128"/>
      <c r="U21" s="128"/>
      <c r="V21" s="128"/>
      <c r="W21" s="128" t="s">
        <v>171</v>
      </c>
      <c r="X21" s="128">
        <v>0</v>
      </c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x14ac:dyDescent="0.2">
      <c r="A22" s="141" t="s">
        <v>162</v>
      </c>
      <c r="B22" s="142" t="s">
        <v>95</v>
      </c>
      <c r="C22" s="150" t="s">
        <v>96</v>
      </c>
      <c r="D22" s="143"/>
      <c r="E22" s="180"/>
      <c r="F22" s="188"/>
      <c r="G22" s="189">
        <f>SUMIF(W23:W29,"&lt;&gt;NOR",G23:G29)</f>
        <v>0</v>
      </c>
      <c r="H22" s="140"/>
      <c r="I22" s="139"/>
      <c r="J22" s="139">
        <f>SUM(J23:J29)</f>
        <v>12.74</v>
      </c>
      <c r="K22" s="139"/>
      <c r="L22" s="139">
        <f>SUM(L23:L29)</f>
        <v>0</v>
      </c>
      <c r="M22" s="140"/>
      <c r="N22" s="140"/>
      <c r="O22" s="140"/>
      <c r="W22" t="s">
        <v>163</v>
      </c>
    </row>
    <row r="23" spans="1:50" ht="22.5" outlineLevel="1" x14ac:dyDescent="0.2">
      <c r="A23" s="144">
        <v>5</v>
      </c>
      <c r="B23" s="145" t="s">
        <v>184</v>
      </c>
      <c r="C23" s="151" t="s">
        <v>185</v>
      </c>
      <c r="D23" s="146" t="s">
        <v>186</v>
      </c>
      <c r="E23" s="181">
        <v>4.9939999999999998</v>
      </c>
      <c r="F23" s="190"/>
      <c r="G23" s="191">
        <f>ROUND(E23*F23,2)</f>
        <v>0</v>
      </c>
      <c r="H23" s="137">
        <v>21</v>
      </c>
      <c r="I23" s="136">
        <v>2.5249999999999999</v>
      </c>
      <c r="J23" s="136">
        <f>ROUND(E23*I23,2)</f>
        <v>12.61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outlineLevel="2" x14ac:dyDescent="0.2">
      <c r="A24" s="134"/>
      <c r="B24" s="135"/>
      <c r="C24" s="152" t="s">
        <v>592</v>
      </c>
      <c r="D24" s="138"/>
      <c r="E24" s="182"/>
      <c r="F24" s="192"/>
      <c r="G24" s="192"/>
      <c r="H24" s="137"/>
      <c r="I24" s="136"/>
      <c r="J24" s="136"/>
      <c r="K24" s="136"/>
      <c r="L24" s="136"/>
      <c r="M24" s="137"/>
      <c r="N24" s="137"/>
      <c r="O24" s="137"/>
      <c r="P24" s="128"/>
      <c r="Q24" s="128"/>
      <c r="R24" s="128"/>
      <c r="S24" s="128"/>
      <c r="T24" s="128"/>
      <c r="U24" s="128"/>
      <c r="V24" s="128"/>
      <c r="W24" s="128" t="s">
        <v>171</v>
      </c>
      <c r="X24" s="128">
        <v>0</v>
      </c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3" x14ac:dyDescent="0.2">
      <c r="A25" s="134"/>
      <c r="B25" s="135"/>
      <c r="C25" s="152" t="s">
        <v>593</v>
      </c>
      <c r="D25" s="138"/>
      <c r="E25" s="182">
        <v>4.99</v>
      </c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ht="22.5" outlineLevel="1" x14ac:dyDescent="0.2">
      <c r="A26" s="147">
        <v>6</v>
      </c>
      <c r="B26" s="148" t="s">
        <v>187</v>
      </c>
      <c r="C26" s="153" t="s">
        <v>188</v>
      </c>
      <c r="D26" s="149" t="s">
        <v>186</v>
      </c>
      <c r="E26" s="183">
        <v>4.9939999999999998</v>
      </c>
      <c r="F26" s="193"/>
      <c r="G26" s="194">
        <f>ROUND(E26*F26,2)</f>
        <v>0</v>
      </c>
      <c r="H26" s="137">
        <v>21</v>
      </c>
      <c r="I26" s="136">
        <v>0</v>
      </c>
      <c r="J26" s="136">
        <f>ROUND(E26*I26,2)</f>
        <v>0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22.5" outlineLevel="1" x14ac:dyDescent="0.2">
      <c r="A27" s="144">
        <v>7</v>
      </c>
      <c r="B27" s="145" t="s">
        <v>189</v>
      </c>
      <c r="C27" s="151" t="s">
        <v>190</v>
      </c>
      <c r="D27" s="146" t="s">
        <v>191</v>
      </c>
      <c r="E27" s="181">
        <v>0.1236</v>
      </c>
      <c r="F27" s="190"/>
      <c r="G27" s="191">
        <f>ROUND(E27*F27,2)</f>
        <v>0</v>
      </c>
      <c r="H27" s="137">
        <v>21</v>
      </c>
      <c r="I27" s="136">
        <v>1.0662499999999999</v>
      </c>
      <c r="J27" s="136">
        <f>ROUND(E27*I27,2)</f>
        <v>0.13</v>
      </c>
      <c r="K27" s="136">
        <v>0</v>
      </c>
      <c r="L27" s="136">
        <f>ROUND(E27*K27,2)</f>
        <v>0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2" x14ac:dyDescent="0.2">
      <c r="A28" s="134"/>
      <c r="B28" s="135"/>
      <c r="C28" s="152" t="s">
        <v>594</v>
      </c>
      <c r="D28" s="138"/>
      <c r="E28" s="182"/>
      <c r="F28" s="192"/>
      <c r="G28" s="192"/>
      <c r="H28" s="137"/>
      <c r="I28" s="136"/>
      <c r="J28" s="136"/>
      <c r="K28" s="136"/>
      <c r="L28" s="136"/>
      <c r="M28" s="137"/>
      <c r="N28" s="137"/>
      <c r="O28" s="137"/>
      <c r="P28" s="128"/>
      <c r="Q28" s="128"/>
      <c r="R28" s="128"/>
      <c r="S28" s="128"/>
      <c r="T28" s="128"/>
      <c r="U28" s="128"/>
      <c r="V28" s="128"/>
      <c r="W28" s="128" t="s">
        <v>171</v>
      </c>
      <c r="X28" s="128">
        <v>0</v>
      </c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3" x14ac:dyDescent="0.2">
      <c r="A29" s="134"/>
      <c r="B29" s="135"/>
      <c r="C29" s="152" t="s">
        <v>595</v>
      </c>
      <c r="D29" s="138"/>
      <c r="E29" s="182">
        <v>0.12</v>
      </c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x14ac:dyDescent="0.2">
      <c r="A30" s="141" t="s">
        <v>162</v>
      </c>
      <c r="B30" s="142" t="s">
        <v>97</v>
      </c>
      <c r="C30" s="150" t="s">
        <v>98</v>
      </c>
      <c r="D30" s="143"/>
      <c r="E30" s="180"/>
      <c r="F30" s="188"/>
      <c r="G30" s="189">
        <f>SUMIF(W31:W33,"&lt;&gt;NOR",G31:G33)</f>
        <v>0</v>
      </c>
      <c r="H30" s="140"/>
      <c r="I30" s="139"/>
      <c r="J30" s="139">
        <f>SUM(J31:J33)</f>
        <v>0.35</v>
      </c>
      <c r="K30" s="139"/>
      <c r="L30" s="139">
        <f>SUM(L31:L33)</f>
        <v>0</v>
      </c>
      <c r="M30" s="140"/>
      <c r="N30" s="140"/>
      <c r="O30" s="140"/>
      <c r="W30" t="s">
        <v>163</v>
      </c>
    </row>
    <row r="31" spans="1:50" ht="22.5" outlineLevel="1" x14ac:dyDescent="0.2">
      <c r="A31" s="147">
        <v>8</v>
      </c>
      <c r="B31" s="148" t="s">
        <v>194</v>
      </c>
      <c r="C31" s="153" t="s">
        <v>195</v>
      </c>
      <c r="D31" s="149" t="s">
        <v>196</v>
      </c>
      <c r="E31" s="183">
        <v>5</v>
      </c>
      <c r="F31" s="193"/>
      <c r="G31" s="194">
        <f>ROUND(E31*F31,2)</f>
        <v>0</v>
      </c>
      <c r="H31" s="137">
        <v>21</v>
      </c>
      <c r="I31" s="136">
        <v>5.4109999999999998E-2</v>
      </c>
      <c r="J31" s="136">
        <f>ROUND(E31*I31,2)</f>
        <v>0.27</v>
      </c>
      <c r="K31" s="136">
        <v>0</v>
      </c>
      <c r="L31" s="136">
        <f>ROUND(E31*K31,2)</f>
        <v>0</v>
      </c>
      <c r="M31" s="137" t="s">
        <v>167</v>
      </c>
      <c r="N31" s="137" t="s">
        <v>167</v>
      </c>
      <c r="O31" s="137" t="s">
        <v>168</v>
      </c>
      <c r="P31" s="128"/>
      <c r="Q31" s="128"/>
      <c r="R31" s="128"/>
      <c r="S31" s="128"/>
      <c r="T31" s="128"/>
      <c r="U31" s="128"/>
      <c r="V31" s="128"/>
      <c r="W31" s="128" t="s">
        <v>169</v>
      </c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7">
        <v>9</v>
      </c>
      <c r="B32" s="148" t="s">
        <v>382</v>
      </c>
      <c r="C32" s="153" t="s">
        <v>383</v>
      </c>
      <c r="D32" s="149" t="s">
        <v>196</v>
      </c>
      <c r="E32" s="183">
        <v>3</v>
      </c>
      <c r="F32" s="193"/>
      <c r="G32" s="194">
        <f>ROUND(E32*F32,2)</f>
        <v>0</v>
      </c>
      <c r="H32" s="137">
        <v>21</v>
      </c>
      <c r="I32" s="136">
        <v>1.7000000000000001E-2</v>
      </c>
      <c r="J32" s="136">
        <f>ROUND(E32*I32,2)</f>
        <v>0.05</v>
      </c>
      <c r="K32" s="136">
        <v>0</v>
      </c>
      <c r="L32" s="136">
        <f>ROUND(E32*K32,2)</f>
        <v>0</v>
      </c>
      <c r="M32" s="137" t="s">
        <v>167</v>
      </c>
      <c r="N32" s="137" t="s">
        <v>167</v>
      </c>
      <c r="O32" s="137" t="s">
        <v>200</v>
      </c>
      <c r="P32" s="128"/>
      <c r="Q32" s="128"/>
      <c r="R32" s="128"/>
      <c r="S32" s="128"/>
      <c r="T32" s="128"/>
      <c r="U32" s="128"/>
      <c r="V32" s="128"/>
      <c r="W32" s="128" t="s">
        <v>201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outlineLevel="1" x14ac:dyDescent="0.2">
      <c r="A33" s="147">
        <v>10</v>
      </c>
      <c r="B33" s="148" t="s">
        <v>197</v>
      </c>
      <c r="C33" s="153" t="s">
        <v>198</v>
      </c>
      <c r="D33" s="149" t="s">
        <v>196</v>
      </c>
      <c r="E33" s="183">
        <v>2</v>
      </c>
      <c r="F33" s="193"/>
      <c r="G33" s="194">
        <f>ROUND(E33*F33,2)</f>
        <v>0</v>
      </c>
      <c r="H33" s="137">
        <v>21</v>
      </c>
      <c r="I33" s="136">
        <v>1.72E-2</v>
      </c>
      <c r="J33" s="136">
        <f>ROUND(E33*I33,2)</f>
        <v>0.03</v>
      </c>
      <c r="K33" s="136">
        <v>0</v>
      </c>
      <c r="L33" s="136">
        <f>ROUND(E33*K33,2)</f>
        <v>0</v>
      </c>
      <c r="M33" s="137" t="s">
        <v>167</v>
      </c>
      <c r="N33" s="137" t="s">
        <v>167</v>
      </c>
      <c r="O33" s="137" t="s">
        <v>200</v>
      </c>
      <c r="P33" s="128"/>
      <c r="Q33" s="128"/>
      <c r="R33" s="128"/>
      <c r="S33" s="128"/>
      <c r="T33" s="128"/>
      <c r="U33" s="128"/>
      <c r="V33" s="128"/>
      <c r="W33" s="128" t="s">
        <v>201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x14ac:dyDescent="0.2">
      <c r="A34" s="141" t="s">
        <v>162</v>
      </c>
      <c r="B34" s="142" t="s">
        <v>101</v>
      </c>
      <c r="C34" s="150" t="s">
        <v>102</v>
      </c>
      <c r="D34" s="143"/>
      <c r="E34" s="180"/>
      <c r="F34" s="188"/>
      <c r="G34" s="189">
        <f>SUMIF(W35:W35,"&lt;&gt;NOR",G35:G35)</f>
        <v>0</v>
      </c>
      <c r="H34" s="140"/>
      <c r="I34" s="139"/>
      <c r="J34" s="139">
        <f>SUM(J35:J35)</f>
        <v>0.03</v>
      </c>
      <c r="K34" s="139"/>
      <c r="L34" s="139">
        <f>SUM(L35:L35)</f>
        <v>0</v>
      </c>
      <c r="M34" s="140"/>
      <c r="N34" s="140"/>
      <c r="O34" s="140"/>
      <c r="W34" t="s">
        <v>163</v>
      </c>
    </row>
    <row r="35" spans="1:50" ht="22.5" outlineLevel="1" x14ac:dyDescent="0.2">
      <c r="A35" s="147">
        <v>11</v>
      </c>
      <c r="B35" s="148" t="s">
        <v>202</v>
      </c>
      <c r="C35" s="153" t="s">
        <v>203</v>
      </c>
      <c r="D35" s="149" t="s">
        <v>166</v>
      </c>
      <c r="E35" s="183">
        <v>24.97</v>
      </c>
      <c r="F35" s="193"/>
      <c r="G35" s="194">
        <f>ROUND(E35*F35,2)</f>
        <v>0</v>
      </c>
      <c r="H35" s="137">
        <v>21</v>
      </c>
      <c r="I35" s="136">
        <v>1.2099999999999999E-3</v>
      </c>
      <c r="J35" s="136">
        <f>ROUND(E35*I35,2)</f>
        <v>0.03</v>
      </c>
      <c r="K35" s="136">
        <v>0</v>
      </c>
      <c r="L35" s="136">
        <f>ROUND(E35*K35,2)</f>
        <v>0</v>
      </c>
      <c r="M35" s="137" t="s">
        <v>167</v>
      </c>
      <c r="N35" s="137" t="s">
        <v>167</v>
      </c>
      <c r="O35" s="137" t="s">
        <v>168</v>
      </c>
      <c r="P35" s="128"/>
      <c r="Q35" s="128"/>
      <c r="R35" s="128"/>
      <c r="S35" s="128"/>
      <c r="T35" s="128"/>
      <c r="U35" s="128"/>
      <c r="V35" s="128"/>
      <c r="W35" s="128" t="s">
        <v>169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ht="25.5" x14ac:dyDescent="0.2">
      <c r="A36" s="141" t="s">
        <v>162</v>
      </c>
      <c r="B36" s="142" t="s">
        <v>103</v>
      </c>
      <c r="C36" s="150" t="s">
        <v>104</v>
      </c>
      <c r="D36" s="143"/>
      <c r="E36" s="180"/>
      <c r="F36" s="188"/>
      <c r="G36" s="189">
        <f>SUMIF(W37:W37,"&lt;&gt;NOR",G37:G37)</f>
        <v>0</v>
      </c>
      <c r="H36" s="140"/>
      <c r="I36" s="139"/>
      <c r="J36" s="139">
        <f>SUM(J37:J37)</f>
        <v>0</v>
      </c>
      <c r="K36" s="139"/>
      <c r="L36" s="139">
        <f>SUM(L37:L37)</f>
        <v>0</v>
      </c>
      <c r="M36" s="140"/>
      <c r="N36" s="140"/>
      <c r="O36" s="140"/>
      <c r="W36" t="s">
        <v>163</v>
      </c>
    </row>
    <row r="37" spans="1:50" ht="45" outlineLevel="1" x14ac:dyDescent="0.2">
      <c r="A37" s="147">
        <v>12</v>
      </c>
      <c r="B37" s="148" t="s">
        <v>204</v>
      </c>
      <c r="C37" s="153" t="s">
        <v>205</v>
      </c>
      <c r="D37" s="149" t="s">
        <v>166</v>
      </c>
      <c r="E37" s="183">
        <v>24.97</v>
      </c>
      <c r="F37" s="193"/>
      <c r="G37" s="194">
        <f>ROUND(E37*F37,2)</f>
        <v>0</v>
      </c>
      <c r="H37" s="137">
        <v>21</v>
      </c>
      <c r="I37" s="136">
        <v>4.0000000000000003E-5</v>
      </c>
      <c r="J37" s="136">
        <f>ROUND(E37*I37,2)</f>
        <v>0</v>
      </c>
      <c r="K37" s="136">
        <v>0</v>
      </c>
      <c r="L37" s="136">
        <f>ROUND(E37*K37,2)</f>
        <v>0</v>
      </c>
      <c r="M37" s="137" t="s">
        <v>167</v>
      </c>
      <c r="N37" s="137" t="s">
        <v>167</v>
      </c>
      <c r="O37" s="137" t="s">
        <v>168</v>
      </c>
      <c r="P37" s="128"/>
      <c r="Q37" s="128"/>
      <c r="R37" s="128"/>
      <c r="S37" s="128"/>
      <c r="T37" s="128"/>
      <c r="U37" s="128"/>
      <c r="V37" s="128"/>
      <c r="W37" s="128" t="s">
        <v>169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x14ac:dyDescent="0.2">
      <c r="A38" s="141" t="s">
        <v>162</v>
      </c>
      <c r="B38" s="142" t="s">
        <v>105</v>
      </c>
      <c r="C38" s="150" t="s">
        <v>106</v>
      </c>
      <c r="D38" s="143"/>
      <c r="E38" s="180"/>
      <c r="F38" s="188"/>
      <c r="G38" s="189">
        <f>SUMIF(W39:W60,"&lt;&gt;NOR",G39:G60)</f>
        <v>0</v>
      </c>
      <c r="H38" s="140"/>
      <c r="I38" s="139"/>
      <c r="J38" s="139">
        <f>SUM(J39:J60)</f>
        <v>0.01</v>
      </c>
      <c r="K38" s="139"/>
      <c r="L38" s="139">
        <f>SUM(L39:L60)</f>
        <v>19.18</v>
      </c>
      <c r="M38" s="140"/>
      <c r="N38" s="140"/>
      <c r="O38" s="140"/>
      <c r="W38" t="s">
        <v>163</v>
      </c>
    </row>
    <row r="39" spans="1:50" ht="33.75" outlineLevel="1" x14ac:dyDescent="0.2">
      <c r="A39" s="144">
        <v>13</v>
      </c>
      <c r="B39" s="145" t="s">
        <v>210</v>
      </c>
      <c r="C39" s="151" t="s">
        <v>211</v>
      </c>
      <c r="D39" s="146" t="s">
        <v>186</v>
      </c>
      <c r="E39" s="181">
        <v>4.9939999999999998</v>
      </c>
      <c r="F39" s="190"/>
      <c r="G39" s="191">
        <f>ROUND(E39*F39,2)</f>
        <v>0</v>
      </c>
      <c r="H39" s="137">
        <v>21</v>
      </c>
      <c r="I39" s="136">
        <v>0</v>
      </c>
      <c r="J39" s="136">
        <f>ROUND(E39*I39,2)</f>
        <v>0</v>
      </c>
      <c r="K39" s="136">
        <v>2.2000000000000002</v>
      </c>
      <c r="L39" s="136">
        <f>ROUND(E39*K39,2)</f>
        <v>10.99</v>
      </c>
      <c r="M39" s="137" t="s">
        <v>167</v>
      </c>
      <c r="N39" s="137" t="s">
        <v>167</v>
      </c>
      <c r="O39" s="137" t="s">
        <v>168</v>
      </c>
      <c r="P39" s="128"/>
      <c r="Q39" s="128"/>
      <c r="R39" s="128"/>
      <c r="S39" s="128"/>
      <c r="T39" s="128"/>
      <c r="U39" s="128"/>
      <c r="V39" s="128"/>
      <c r="W39" s="128" t="s">
        <v>169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2" x14ac:dyDescent="0.2">
      <c r="A40" s="134"/>
      <c r="B40" s="135"/>
      <c r="C40" s="152" t="s">
        <v>596</v>
      </c>
      <c r="D40" s="138"/>
      <c r="E40" s="182"/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3" x14ac:dyDescent="0.2">
      <c r="A41" s="134"/>
      <c r="B41" s="135"/>
      <c r="C41" s="152" t="s">
        <v>593</v>
      </c>
      <c r="D41" s="138"/>
      <c r="E41" s="182">
        <v>4.99</v>
      </c>
      <c r="F41" s="192"/>
      <c r="G41" s="192"/>
      <c r="H41" s="137"/>
      <c r="I41" s="136"/>
      <c r="J41" s="136"/>
      <c r="K41" s="136"/>
      <c r="L41" s="136"/>
      <c r="M41" s="137"/>
      <c r="N41" s="137"/>
      <c r="O41" s="137"/>
      <c r="P41" s="128"/>
      <c r="Q41" s="128"/>
      <c r="R41" s="128"/>
      <c r="S41" s="128"/>
      <c r="T41" s="128"/>
      <c r="U41" s="128"/>
      <c r="V41" s="128"/>
      <c r="W41" s="128" t="s">
        <v>171</v>
      </c>
      <c r="X41" s="128">
        <v>0</v>
      </c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ht="22.5" outlineLevel="1" x14ac:dyDescent="0.2">
      <c r="A42" s="144">
        <v>14</v>
      </c>
      <c r="B42" s="145" t="s">
        <v>214</v>
      </c>
      <c r="C42" s="151" t="s">
        <v>215</v>
      </c>
      <c r="D42" s="146" t="s">
        <v>166</v>
      </c>
      <c r="E42" s="181">
        <v>24.97</v>
      </c>
      <c r="F42" s="190"/>
      <c r="G42" s="191">
        <f>ROUND(E42*F42,2)</f>
        <v>0</v>
      </c>
      <c r="H42" s="137">
        <v>21</v>
      </c>
      <c r="I42" s="136">
        <v>0</v>
      </c>
      <c r="J42" s="136">
        <f>ROUND(E42*I42,2)</f>
        <v>0</v>
      </c>
      <c r="K42" s="136">
        <v>0.02</v>
      </c>
      <c r="L42" s="136">
        <f>ROUND(E42*K42,2)</f>
        <v>0.5</v>
      </c>
      <c r="M42" s="137" t="s">
        <v>167</v>
      </c>
      <c r="N42" s="137" t="s">
        <v>167</v>
      </c>
      <c r="O42" s="137" t="s">
        <v>168</v>
      </c>
      <c r="P42" s="128"/>
      <c r="Q42" s="128"/>
      <c r="R42" s="128"/>
      <c r="S42" s="128"/>
      <c r="T42" s="128"/>
      <c r="U42" s="128"/>
      <c r="V42" s="128"/>
      <c r="W42" s="128" t="s">
        <v>169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2" x14ac:dyDescent="0.2">
      <c r="A43" s="134"/>
      <c r="B43" s="135"/>
      <c r="C43" s="152" t="s">
        <v>597</v>
      </c>
      <c r="D43" s="138"/>
      <c r="E43" s="182"/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3" x14ac:dyDescent="0.2">
      <c r="A44" s="134"/>
      <c r="B44" s="135"/>
      <c r="C44" s="152" t="s">
        <v>587</v>
      </c>
      <c r="D44" s="138"/>
      <c r="E44" s="182">
        <v>24.97</v>
      </c>
      <c r="F44" s="192"/>
      <c r="G44" s="192"/>
      <c r="H44" s="137"/>
      <c r="I44" s="136"/>
      <c r="J44" s="136"/>
      <c r="K44" s="136"/>
      <c r="L44" s="136"/>
      <c r="M44" s="137"/>
      <c r="N44" s="137"/>
      <c r="O44" s="137"/>
      <c r="P44" s="128"/>
      <c r="Q44" s="128"/>
      <c r="R44" s="128"/>
      <c r="S44" s="128"/>
      <c r="T44" s="128"/>
      <c r="U44" s="128"/>
      <c r="V44" s="128"/>
      <c r="W44" s="128" t="s">
        <v>171</v>
      </c>
      <c r="X44" s="128">
        <v>0</v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ht="22.5" outlineLevel="1" x14ac:dyDescent="0.2">
      <c r="A45" s="147">
        <v>15</v>
      </c>
      <c r="B45" s="148" t="s">
        <v>218</v>
      </c>
      <c r="C45" s="153" t="s">
        <v>219</v>
      </c>
      <c r="D45" s="149" t="s">
        <v>196</v>
      </c>
      <c r="E45" s="183">
        <v>5</v>
      </c>
      <c r="F45" s="193"/>
      <c r="G45" s="194">
        <f>ROUND(E45*F45,2)</f>
        <v>0</v>
      </c>
      <c r="H45" s="137">
        <v>21</v>
      </c>
      <c r="I45" s="136">
        <v>0</v>
      </c>
      <c r="J45" s="136">
        <f>ROUND(E45*I45,2)</f>
        <v>0</v>
      </c>
      <c r="K45" s="136">
        <v>0</v>
      </c>
      <c r="L45" s="136">
        <f>ROUND(E45*K45,2)</f>
        <v>0</v>
      </c>
      <c r="M45" s="137" t="s">
        <v>167</v>
      </c>
      <c r="N45" s="137" t="s">
        <v>167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169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ht="45" outlineLevel="1" x14ac:dyDescent="0.2">
      <c r="A46" s="144">
        <v>16</v>
      </c>
      <c r="B46" s="145" t="s">
        <v>220</v>
      </c>
      <c r="C46" s="151" t="s">
        <v>221</v>
      </c>
      <c r="D46" s="146" t="s">
        <v>166</v>
      </c>
      <c r="E46" s="181">
        <v>6.8</v>
      </c>
      <c r="F46" s="190"/>
      <c r="G46" s="191">
        <f>ROUND(E46*F46,2)</f>
        <v>0</v>
      </c>
      <c r="H46" s="137">
        <v>21</v>
      </c>
      <c r="I46" s="136">
        <v>1.17E-3</v>
      </c>
      <c r="J46" s="136">
        <f>ROUND(E46*I46,2)</f>
        <v>0.01</v>
      </c>
      <c r="K46" s="136">
        <v>7.5999999999999998E-2</v>
      </c>
      <c r="L46" s="136">
        <f>ROUND(E46*K46,2)</f>
        <v>0.52</v>
      </c>
      <c r="M46" s="137" t="s">
        <v>167</v>
      </c>
      <c r="N46" s="137" t="s">
        <v>167</v>
      </c>
      <c r="O46" s="137" t="s">
        <v>168</v>
      </c>
      <c r="P46" s="128"/>
      <c r="Q46" s="128"/>
      <c r="R46" s="128"/>
      <c r="S46" s="128"/>
      <c r="T46" s="128"/>
      <c r="U46" s="128"/>
      <c r="V46" s="128"/>
      <c r="W46" s="128" t="s">
        <v>169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2" x14ac:dyDescent="0.2">
      <c r="A47" s="134"/>
      <c r="B47" s="135"/>
      <c r="C47" s="152" t="s">
        <v>598</v>
      </c>
      <c r="D47" s="138"/>
      <c r="E47" s="182">
        <v>6.8</v>
      </c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ht="22.5" outlineLevel="1" x14ac:dyDescent="0.2">
      <c r="A48" s="144">
        <v>17</v>
      </c>
      <c r="B48" s="145" t="s">
        <v>223</v>
      </c>
      <c r="C48" s="151" t="s">
        <v>224</v>
      </c>
      <c r="D48" s="146" t="s">
        <v>166</v>
      </c>
      <c r="E48" s="181">
        <v>101.52</v>
      </c>
      <c r="F48" s="190"/>
      <c r="G48" s="191">
        <f>ROUND(E48*F48,2)</f>
        <v>0</v>
      </c>
      <c r="H48" s="137">
        <v>21</v>
      </c>
      <c r="I48" s="136">
        <v>0</v>
      </c>
      <c r="J48" s="136">
        <f>ROUND(E48*I48,2)</f>
        <v>0</v>
      </c>
      <c r="K48" s="136">
        <v>6.8000000000000005E-2</v>
      </c>
      <c r="L48" s="136">
        <f>ROUND(E48*K48,2)</f>
        <v>6.9</v>
      </c>
      <c r="M48" s="137" t="s">
        <v>167</v>
      </c>
      <c r="N48" s="137" t="s">
        <v>167</v>
      </c>
      <c r="O48" s="137" t="s">
        <v>168</v>
      </c>
      <c r="P48" s="128"/>
      <c r="Q48" s="128"/>
      <c r="R48" s="128"/>
      <c r="S48" s="128"/>
      <c r="T48" s="128"/>
      <c r="U48" s="128"/>
      <c r="V48" s="128"/>
      <c r="W48" s="128" t="s">
        <v>169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2" x14ac:dyDescent="0.2">
      <c r="A49" s="134"/>
      <c r="B49" s="135"/>
      <c r="C49" s="152" t="s">
        <v>599</v>
      </c>
      <c r="D49" s="138"/>
      <c r="E49" s="182"/>
      <c r="F49" s="192"/>
      <c r="G49" s="192"/>
      <c r="H49" s="137"/>
      <c r="I49" s="136"/>
      <c r="J49" s="136"/>
      <c r="K49" s="136"/>
      <c r="L49" s="136"/>
      <c r="M49" s="137"/>
      <c r="N49" s="137"/>
      <c r="O49" s="137"/>
      <c r="P49" s="128"/>
      <c r="Q49" s="128"/>
      <c r="R49" s="128"/>
      <c r="S49" s="128"/>
      <c r="T49" s="128"/>
      <c r="U49" s="128"/>
      <c r="V49" s="128"/>
      <c r="W49" s="128" t="s">
        <v>171</v>
      </c>
      <c r="X49" s="128">
        <v>0</v>
      </c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outlineLevel="3" x14ac:dyDescent="0.2">
      <c r="A50" s="134"/>
      <c r="B50" s="135"/>
      <c r="C50" s="152" t="s">
        <v>591</v>
      </c>
      <c r="D50" s="138"/>
      <c r="E50" s="182">
        <v>101.52</v>
      </c>
      <c r="F50" s="192"/>
      <c r="G50" s="192"/>
      <c r="H50" s="137"/>
      <c r="I50" s="136"/>
      <c r="J50" s="136"/>
      <c r="K50" s="136"/>
      <c r="L50" s="136"/>
      <c r="M50" s="137"/>
      <c r="N50" s="137"/>
      <c r="O50" s="137"/>
      <c r="P50" s="128"/>
      <c r="Q50" s="128"/>
      <c r="R50" s="128"/>
      <c r="S50" s="128"/>
      <c r="T50" s="128"/>
      <c r="U50" s="128"/>
      <c r="V50" s="128"/>
      <c r="W50" s="128" t="s">
        <v>171</v>
      </c>
      <c r="X50" s="128">
        <v>0</v>
      </c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ht="22.5" outlineLevel="1" x14ac:dyDescent="0.2">
      <c r="A51" s="147">
        <v>18</v>
      </c>
      <c r="B51" s="148" t="s">
        <v>229</v>
      </c>
      <c r="C51" s="153" t="s">
        <v>230</v>
      </c>
      <c r="D51" s="149" t="s">
        <v>231</v>
      </c>
      <c r="E51" s="183">
        <v>1</v>
      </c>
      <c r="F51" s="193"/>
      <c r="G51" s="194">
        <f t="shared" ref="G51:G56" si="0">ROUND(E51*F51,2)</f>
        <v>0</v>
      </c>
      <c r="H51" s="137">
        <v>21</v>
      </c>
      <c r="I51" s="136">
        <v>0</v>
      </c>
      <c r="J51" s="136">
        <f t="shared" ref="J51:J56" si="1">ROUND(E51*I51,2)</f>
        <v>0</v>
      </c>
      <c r="K51" s="136">
        <v>2.9E-4</v>
      </c>
      <c r="L51" s="136">
        <f t="shared" ref="L51:L56" si="2">ROUND(E51*K51,2)</f>
        <v>0</v>
      </c>
      <c r="M51" s="137" t="s">
        <v>167</v>
      </c>
      <c r="N51" s="137" t="s">
        <v>199</v>
      </c>
      <c r="O51" s="137" t="s">
        <v>168</v>
      </c>
      <c r="P51" s="128"/>
      <c r="Q51" s="128"/>
      <c r="R51" s="128"/>
      <c r="S51" s="128"/>
      <c r="T51" s="128"/>
      <c r="U51" s="128"/>
      <c r="V51" s="128"/>
      <c r="W51" s="128" t="s">
        <v>169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ht="22.5" outlineLevel="1" x14ac:dyDescent="0.2">
      <c r="A52" s="147">
        <v>19</v>
      </c>
      <c r="B52" s="148" t="s">
        <v>232</v>
      </c>
      <c r="C52" s="153" t="s">
        <v>233</v>
      </c>
      <c r="D52" s="149" t="s">
        <v>234</v>
      </c>
      <c r="E52" s="183">
        <v>4</v>
      </c>
      <c r="F52" s="193"/>
      <c r="G52" s="194">
        <f t="shared" si="0"/>
        <v>0</v>
      </c>
      <c r="H52" s="137">
        <v>21</v>
      </c>
      <c r="I52" s="136">
        <v>0</v>
      </c>
      <c r="J52" s="136">
        <f t="shared" si="1"/>
        <v>0</v>
      </c>
      <c r="K52" s="136">
        <v>1.9460000000000002E-2</v>
      </c>
      <c r="L52" s="136">
        <f t="shared" si="2"/>
        <v>0.08</v>
      </c>
      <c r="M52" s="137" t="s">
        <v>167</v>
      </c>
      <c r="N52" s="137" t="s">
        <v>167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169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outlineLevel="1" x14ac:dyDescent="0.2">
      <c r="A53" s="147">
        <v>20</v>
      </c>
      <c r="B53" s="148" t="s">
        <v>235</v>
      </c>
      <c r="C53" s="153" t="s">
        <v>236</v>
      </c>
      <c r="D53" s="149" t="s">
        <v>234</v>
      </c>
      <c r="E53" s="183">
        <v>4</v>
      </c>
      <c r="F53" s="193"/>
      <c r="G53" s="194">
        <f t="shared" si="0"/>
        <v>0</v>
      </c>
      <c r="H53" s="137">
        <v>21</v>
      </c>
      <c r="I53" s="136">
        <v>0</v>
      </c>
      <c r="J53" s="136">
        <f t="shared" si="1"/>
        <v>0</v>
      </c>
      <c r="K53" s="136">
        <v>8.5999999999999998E-4</v>
      </c>
      <c r="L53" s="136">
        <f t="shared" si="2"/>
        <v>0</v>
      </c>
      <c r="M53" s="137" t="s">
        <v>167</v>
      </c>
      <c r="N53" s="137" t="s">
        <v>167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169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1" x14ac:dyDescent="0.2">
      <c r="A54" s="147">
        <v>21</v>
      </c>
      <c r="B54" s="148" t="s">
        <v>388</v>
      </c>
      <c r="C54" s="153" t="s">
        <v>389</v>
      </c>
      <c r="D54" s="149" t="s">
        <v>234</v>
      </c>
      <c r="E54" s="183">
        <v>3</v>
      </c>
      <c r="F54" s="193"/>
      <c r="G54" s="194">
        <f t="shared" si="0"/>
        <v>0</v>
      </c>
      <c r="H54" s="137">
        <v>21</v>
      </c>
      <c r="I54" s="136">
        <v>0</v>
      </c>
      <c r="J54" s="136">
        <f t="shared" si="1"/>
        <v>0</v>
      </c>
      <c r="K54" s="136">
        <v>3.4200000000000001E-2</v>
      </c>
      <c r="L54" s="136">
        <f t="shared" si="2"/>
        <v>0.1</v>
      </c>
      <c r="M54" s="137" t="s">
        <v>167</v>
      </c>
      <c r="N54" s="137" t="s">
        <v>167</v>
      </c>
      <c r="O54" s="137" t="s">
        <v>168</v>
      </c>
      <c r="P54" s="128"/>
      <c r="Q54" s="128"/>
      <c r="R54" s="128"/>
      <c r="S54" s="128"/>
      <c r="T54" s="128"/>
      <c r="U54" s="128"/>
      <c r="V54" s="128"/>
      <c r="W54" s="128" t="s">
        <v>169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outlineLevel="1" x14ac:dyDescent="0.2">
      <c r="A55" s="147">
        <v>22</v>
      </c>
      <c r="B55" s="148" t="s">
        <v>518</v>
      </c>
      <c r="C55" s="153" t="s">
        <v>519</v>
      </c>
      <c r="D55" s="149" t="s">
        <v>234</v>
      </c>
      <c r="E55" s="183">
        <v>5</v>
      </c>
      <c r="F55" s="193"/>
      <c r="G55" s="194">
        <f t="shared" si="0"/>
        <v>0</v>
      </c>
      <c r="H55" s="137">
        <v>21</v>
      </c>
      <c r="I55" s="136">
        <v>0</v>
      </c>
      <c r="J55" s="136">
        <f t="shared" si="1"/>
        <v>0</v>
      </c>
      <c r="K55" s="136">
        <v>1.72E-2</v>
      </c>
      <c r="L55" s="136">
        <f t="shared" si="2"/>
        <v>0.09</v>
      </c>
      <c r="M55" s="137" t="s">
        <v>167</v>
      </c>
      <c r="N55" s="137" t="s">
        <v>167</v>
      </c>
      <c r="O55" s="137" t="s">
        <v>168</v>
      </c>
      <c r="P55" s="128"/>
      <c r="Q55" s="128"/>
      <c r="R55" s="128"/>
      <c r="S55" s="128"/>
      <c r="T55" s="128"/>
      <c r="U55" s="128"/>
      <c r="V55" s="128"/>
      <c r="W55" s="128" t="s">
        <v>169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ht="22.5" outlineLevel="1" x14ac:dyDescent="0.2">
      <c r="A56" s="144">
        <v>23</v>
      </c>
      <c r="B56" s="145" t="s">
        <v>239</v>
      </c>
      <c r="C56" s="151" t="s">
        <v>240</v>
      </c>
      <c r="D56" s="146" t="s">
        <v>166</v>
      </c>
      <c r="E56" s="181">
        <v>45.61</v>
      </c>
      <c r="F56" s="190"/>
      <c r="G56" s="191">
        <f t="shared" si="0"/>
        <v>0</v>
      </c>
      <c r="H56" s="137">
        <v>21</v>
      </c>
      <c r="I56" s="136">
        <v>0</v>
      </c>
      <c r="J56" s="136">
        <f t="shared" si="1"/>
        <v>0</v>
      </c>
      <c r="K56" s="136">
        <v>0</v>
      </c>
      <c r="L56" s="136">
        <f t="shared" si="2"/>
        <v>0</v>
      </c>
      <c r="M56" s="137" t="s">
        <v>167</v>
      </c>
      <c r="N56" s="137" t="s">
        <v>167</v>
      </c>
      <c r="O56" s="137" t="s">
        <v>168</v>
      </c>
      <c r="P56" s="128"/>
      <c r="Q56" s="128"/>
      <c r="R56" s="128"/>
      <c r="S56" s="128"/>
      <c r="T56" s="128"/>
      <c r="U56" s="128"/>
      <c r="V56" s="128"/>
      <c r="W56" s="128" t="s">
        <v>169</v>
      </c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2" x14ac:dyDescent="0.2">
      <c r="A57" s="134"/>
      <c r="B57" s="135"/>
      <c r="C57" s="152" t="s">
        <v>597</v>
      </c>
      <c r="D57" s="138"/>
      <c r="E57" s="182"/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3" x14ac:dyDescent="0.2">
      <c r="A58" s="134"/>
      <c r="B58" s="135"/>
      <c r="C58" s="152" t="s">
        <v>600</v>
      </c>
      <c r="D58" s="138"/>
      <c r="E58" s="182"/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3" x14ac:dyDescent="0.2">
      <c r="A59" s="134"/>
      <c r="B59" s="135"/>
      <c r="C59" s="152" t="s">
        <v>601</v>
      </c>
      <c r="D59" s="138"/>
      <c r="E59" s="182">
        <v>45.61</v>
      </c>
      <c r="F59" s="192"/>
      <c r="G59" s="192"/>
      <c r="H59" s="137"/>
      <c r="I59" s="136"/>
      <c r="J59" s="136"/>
      <c r="K59" s="136"/>
      <c r="L59" s="136"/>
      <c r="M59" s="137"/>
      <c r="N59" s="137"/>
      <c r="O59" s="137"/>
      <c r="P59" s="128"/>
      <c r="Q59" s="128"/>
      <c r="R59" s="128"/>
      <c r="S59" s="128"/>
      <c r="T59" s="128"/>
      <c r="U59" s="128"/>
      <c r="V59" s="128"/>
      <c r="W59" s="128" t="s">
        <v>171</v>
      </c>
      <c r="X59" s="128">
        <v>0</v>
      </c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outlineLevel="1" x14ac:dyDescent="0.2">
      <c r="A60" s="147">
        <v>24</v>
      </c>
      <c r="B60" s="148" t="s">
        <v>243</v>
      </c>
      <c r="C60" s="153" t="s">
        <v>244</v>
      </c>
      <c r="D60" s="149" t="s">
        <v>196</v>
      </c>
      <c r="E60" s="183">
        <v>5</v>
      </c>
      <c r="F60" s="193"/>
      <c r="G60" s="194">
        <f>ROUND(E60*F60,2)</f>
        <v>0</v>
      </c>
      <c r="H60" s="137">
        <v>21</v>
      </c>
      <c r="I60" s="136">
        <v>0</v>
      </c>
      <c r="J60" s="136">
        <f>ROUND(E60*I60,2)</f>
        <v>0</v>
      </c>
      <c r="K60" s="136">
        <v>0</v>
      </c>
      <c r="L60" s="136">
        <f>ROUND(E60*K60,2)</f>
        <v>0</v>
      </c>
      <c r="M60" s="137" t="s">
        <v>167</v>
      </c>
      <c r="N60" s="137" t="s">
        <v>167</v>
      </c>
      <c r="O60" s="137" t="s">
        <v>168</v>
      </c>
      <c r="P60" s="128"/>
      <c r="Q60" s="128"/>
      <c r="R60" s="128"/>
      <c r="S60" s="128"/>
      <c r="T60" s="128"/>
      <c r="U60" s="128"/>
      <c r="V60" s="128"/>
      <c r="W60" s="128" t="s">
        <v>245</v>
      </c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x14ac:dyDescent="0.2">
      <c r="A61" s="141" t="s">
        <v>162</v>
      </c>
      <c r="B61" s="142" t="s">
        <v>107</v>
      </c>
      <c r="C61" s="150" t="s">
        <v>108</v>
      </c>
      <c r="D61" s="143"/>
      <c r="E61" s="180"/>
      <c r="F61" s="188"/>
      <c r="G61" s="189">
        <f>SUMIF(W62:W62,"&lt;&gt;NOR",G62:G62)</f>
        <v>0</v>
      </c>
      <c r="H61" s="140"/>
      <c r="I61" s="139"/>
      <c r="J61" s="139">
        <f>SUM(J62:J62)</f>
        <v>0</v>
      </c>
      <c r="K61" s="139"/>
      <c r="L61" s="139">
        <f>SUM(L62:L62)</f>
        <v>0</v>
      </c>
      <c r="M61" s="140"/>
      <c r="N61" s="140"/>
      <c r="O61" s="140"/>
      <c r="W61" t="s">
        <v>163</v>
      </c>
    </row>
    <row r="62" spans="1:50" ht="33.75" outlineLevel="1" x14ac:dyDescent="0.2">
      <c r="A62" s="147">
        <v>25</v>
      </c>
      <c r="B62" s="148" t="s">
        <v>246</v>
      </c>
      <c r="C62" s="153" t="s">
        <v>247</v>
      </c>
      <c r="D62" s="149" t="s">
        <v>191</v>
      </c>
      <c r="E62" s="183">
        <v>18.41422</v>
      </c>
      <c r="F62" s="193"/>
      <c r="G62" s="194">
        <f>ROUND(E62*F62,2)</f>
        <v>0</v>
      </c>
      <c r="H62" s="137">
        <v>21</v>
      </c>
      <c r="I62" s="136">
        <v>0</v>
      </c>
      <c r="J62" s="136">
        <f>ROUND(E62*I62,2)</f>
        <v>0</v>
      </c>
      <c r="K62" s="136">
        <v>0</v>
      </c>
      <c r="L62" s="136">
        <f>ROUND(E62*K62,2)</f>
        <v>0</v>
      </c>
      <c r="M62" s="137" t="s">
        <v>167</v>
      </c>
      <c r="N62" s="137" t="s">
        <v>167</v>
      </c>
      <c r="O62" s="137" t="s">
        <v>248</v>
      </c>
      <c r="P62" s="128"/>
      <c r="Q62" s="128"/>
      <c r="R62" s="128"/>
      <c r="S62" s="128"/>
      <c r="T62" s="128"/>
      <c r="U62" s="128"/>
      <c r="V62" s="128"/>
      <c r="W62" s="128" t="s">
        <v>249</v>
      </c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1:50" x14ac:dyDescent="0.2">
      <c r="A63" s="141" t="s">
        <v>162</v>
      </c>
      <c r="B63" s="142" t="s">
        <v>111</v>
      </c>
      <c r="C63" s="150" t="s">
        <v>112</v>
      </c>
      <c r="D63" s="143"/>
      <c r="E63" s="180"/>
      <c r="F63" s="188"/>
      <c r="G63" s="189">
        <f>SUMIF(W64:W64,"&lt;&gt;NOR",G64:G64)</f>
        <v>0</v>
      </c>
      <c r="H63" s="140"/>
      <c r="I63" s="139"/>
      <c r="J63" s="139">
        <f>SUM(J64:J64)</f>
        <v>0</v>
      </c>
      <c r="K63" s="139"/>
      <c r="L63" s="139">
        <f>SUM(L64:L64)</f>
        <v>0</v>
      </c>
      <c r="M63" s="140"/>
      <c r="N63" s="140"/>
      <c r="O63" s="140"/>
      <c r="W63" t="s">
        <v>163</v>
      </c>
    </row>
    <row r="64" spans="1:50" outlineLevel="1" x14ac:dyDescent="0.2">
      <c r="A64" s="147">
        <v>26</v>
      </c>
      <c r="B64" s="148" t="s">
        <v>257</v>
      </c>
      <c r="C64" s="153" t="s">
        <v>258</v>
      </c>
      <c r="D64" s="149" t="s">
        <v>231</v>
      </c>
      <c r="E64" s="183">
        <v>1</v>
      </c>
      <c r="F64" s="193"/>
      <c r="G64" s="194">
        <f>ROUND(E64*F64,2)</f>
        <v>0</v>
      </c>
      <c r="H64" s="137">
        <v>21</v>
      </c>
      <c r="I64" s="136">
        <v>0</v>
      </c>
      <c r="J64" s="136">
        <f>ROUND(E64*I64,2)</f>
        <v>0</v>
      </c>
      <c r="K64" s="136">
        <v>0</v>
      </c>
      <c r="L64" s="136">
        <f>ROUND(E64*K64,2)</f>
        <v>0</v>
      </c>
      <c r="M64" s="137" t="s">
        <v>259</v>
      </c>
      <c r="N64" s="137" t="s">
        <v>199</v>
      </c>
      <c r="O64" s="137" t="s">
        <v>168</v>
      </c>
      <c r="P64" s="128"/>
      <c r="Q64" s="128"/>
      <c r="R64" s="128"/>
      <c r="S64" s="128"/>
      <c r="T64" s="128"/>
      <c r="U64" s="128"/>
      <c r="V64" s="128"/>
      <c r="W64" s="128" t="s">
        <v>252</v>
      </c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x14ac:dyDescent="0.2">
      <c r="A65" s="141" t="s">
        <v>162</v>
      </c>
      <c r="B65" s="142" t="s">
        <v>113</v>
      </c>
      <c r="C65" s="150" t="s">
        <v>114</v>
      </c>
      <c r="D65" s="143"/>
      <c r="E65" s="180"/>
      <c r="F65" s="188"/>
      <c r="G65" s="189">
        <f>SUMIF(W66:W66,"&lt;&gt;NOR",G66:G66)</f>
        <v>0</v>
      </c>
      <c r="H65" s="140"/>
      <c r="I65" s="139"/>
      <c r="J65" s="139">
        <f>SUM(J66:J66)</f>
        <v>0</v>
      </c>
      <c r="K65" s="139"/>
      <c r="L65" s="139">
        <f>SUM(L66:L66)</f>
        <v>0</v>
      </c>
      <c r="M65" s="140"/>
      <c r="N65" s="140"/>
      <c r="O65" s="140"/>
      <c r="W65" t="s">
        <v>163</v>
      </c>
    </row>
    <row r="66" spans="1:50" outlineLevel="1" x14ac:dyDescent="0.2">
      <c r="A66" s="147">
        <v>27</v>
      </c>
      <c r="B66" s="148" t="s">
        <v>260</v>
      </c>
      <c r="C66" s="153" t="s">
        <v>261</v>
      </c>
      <c r="D66" s="149" t="s">
        <v>231</v>
      </c>
      <c r="E66" s="183">
        <v>1</v>
      </c>
      <c r="F66" s="193"/>
      <c r="G66" s="194">
        <f>ROUND(E66*F66,2)</f>
        <v>0</v>
      </c>
      <c r="H66" s="137">
        <v>21</v>
      </c>
      <c r="I66" s="136">
        <v>0</v>
      </c>
      <c r="J66" s="136">
        <f>ROUND(E66*I66,2)</f>
        <v>0</v>
      </c>
      <c r="K66" s="136">
        <v>0</v>
      </c>
      <c r="L66" s="136">
        <f>ROUND(E66*K66,2)</f>
        <v>0</v>
      </c>
      <c r="M66" s="137" t="s">
        <v>259</v>
      </c>
      <c r="N66" s="137" t="s">
        <v>199</v>
      </c>
      <c r="O66" s="137" t="s">
        <v>168</v>
      </c>
      <c r="P66" s="128"/>
      <c r="Q66" s="128"/>
      <c r="R66" s="128"/>
      <c r="S66" s="128"/>
      <c r="T66" s="128"/>
      <c r="U66" s="128"/>
      <c r="V66" s="128"/>
      <c r="W66" s="128" t="s">
        <v>252</v>
      </c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x14ac:dyDescent="0.2">
      <c r="A67" s="141" t="s">
        <v>162</v>
      </c>
      <c r="B67" s="142" t="s">
        <v>115</v>
      </c>
      <c r="C67" s="150" t="s">
        <v>116</v>
      </c>
      <c r="D67" s="143"/>
      <c r="E67" s="180"/>
      <c r="F67" s="188"/>
      <c r="G67" s="189">
        <f>SUMIF(W68:W78,"&lt;&gt;NOR",G68:G78)</f>
        <v>0</v>
      </c>
      <c r="H67" s="140"/>
      <c r="I67" s="139"/>
      <c r="J67" s="139">
        <f>SUM(J68:J78)</f>
        <v>0.26</v>
      </c>
      <c r="K67" s="139"/>
      <c r="L67" s="139">
        <f>SUM(L68:L78)</f>
        <v>0</v>
      </c>
      <c r="M67" s="140"/>
      <c r="N67" s="140"/>
      <c r="O67" s="140"/>
      <c r="W67" t="s">
        <v>163</v>
      </c>
    </row>
    <row r="68" spans="1:50" outlineLevel="1" x14ac:dyDescent="0.2">
      <c r="A68" s="147">
        <v>28</v>
      </c>
      <c r="B68" s="148" t="s">
        <v>264</v>
      </c>
      <c r="C68" s="153" t="s">
        <v>265</v>
      </c>
      <c r="D68" s="149" t="s">
        <v>234</v>
      </c>
      <c r="E68" s="183">
        <v>4</v>
      </c>
      <c r="F68" s="193"/>
      <c r="G68" s="194">
        <f t="shared" ref="G68:G78" si="3">ROUND(E68*F68,2)</f>
        <v>0</v>
      </c>
      <c r="H68" s="137">
        <v>21</v>
      </c>
      <c r="I68" s="136">
        <v>8.4000000000000003E-4</v>
      </c>
      <c r="J68" s="136">
        <f t="shared" ref="J68:J78" si="4">ROUND(E68*I68,2)</f>
        <v>0</v>
      </c>
      <c r="K68" s="136">
        <v>0</v>
      </c>
      <c r="L68" s="136">
        <f t="shared" ref="L68:L78" si="5">ROUND(E68*K68,2)</f>
        <v>0</v>
      </c>
      <c r="M68" s="137" t="s">
        <v>167</v>
      </c>
      <c r="N68" s="137" t="s">
        <v>167</v>
      </c>
      <c r="O68" s="137" t="s">
        <v>168</v>
      </c>
      <c r="P68" s="128"/>
      <c r="Q68" s="128"/>
      <c r="R68" s="128"/>
      <c r="S68" s="128"/>
      <c r="T68" s="128"/>
      <c r="U68" s="128"/>
      <c r="V68" s="128"/>
      <c r="W68" s="128" t="s">
        <v>252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ht="33.75" outlineLevel="1" x14ac:dyDescent="0.2">
      <c r="A69" s="147">
        <v>29</v>
      </c>
      <c r="B69" s="148" t="s">
        <v>266</v>
      </c>
      <c r="C69" s="153" t="s">
        <v>267</v>
      </c>
      <c r="D69" s="149" t="s">
        <v>196</v>
      </c>
      <c r="E69" s="183">
        <v>4</v>
      </c>
      <c r="F69" s="193"/>
      <c r="G69" s="194">
        <f t="shared" si="3"/>
        <v>0</v>
      </c>
      <c r="H69" s="137">
        <v>21</v>
      </c>
      <c r="I69" s="136">
        <v>1.2999999999999999E-2</v>
      </c>
      <c r="J69" s="136">
        <f t="shared" si="4"/>
        <v>0.05</v>
      </c>
      <c r="K69" s="136">
        <v>0</v>
      </c>
      <c r="L69" s="136">
        <f t="shared" si="5"/>
        <v>0</v>
      </c>
      <c r="M69" s="137" t="s">
        <v>167</v>
      </c>
      <c r="N69" s="137" t="s">
        <v>167</v>
      </c>
      <c r="O69" s="137" t="s">
        <v>200</v>
      </c>
      <c r="P69" s="128"/>
      <c r="Q69" s="128"/>
      <c r="R69" s="128"/>
      <c r="S69" s="128"/>
      <c r="T69" s="128"/>
      <c r="U69" s="128"/>
      <c r="V69" s="128"/>
      <c r="W69" s="128" t="s">
        <v>201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ht="22.5" outlineLevel="1" x14ac:dyDescent="0.2">
      <c r="A70" s="147">
        <v>30</v>
      </c>
      <c r="B70" s="148" t="s">
        <v>268</v>
      </c>
      <c r="C70" s="153" t="s">
        <v>269</v>
      </c>
      <c r="D70" s="149" t="s">
        <v>196</v>
      </c>
      <c r="E70" s="183">
        <v>4</v>
      </c>
      <c r="F70" s="193"/>
      <c r="G70" s="194">
        <f t="shared" si="3"/>
        <v>0</v>
      </c>
      <c r="H70" s="137">
        <v>21</v>
      </c>
      <c r="I70" s="136">
        <v>4.0000000000000003E-5</v>
      </c>
      <c r="J70" s="136">
        <f t="shared" si="4"/>
        <v>0</v>
      </c>
      <c r="K70" s="136">
        <v>0</v>
      </c>
      <c r="L70" s="136">
        <f t="shared" si="5"/>
        <v>0</v>
      </c>
      <c r="M70" s="137" t="s">
        <v>167</v>
      </c>
      <c r="N70" s="137" t="s">
        <v>167</v>
      </c>
      <c r="O70" s="137" t="s">
        <v>168</v>
      </c>
      <c r="P70" s="128"/>
      <c r="Q70" s="128"/>
      <c r="R70" s="128"/>
      <c r="S70" s="128"/>
      <c r="T70" s="128"/>
      <c r="U70" s="128"/>
      <c r="V70" s="128"/>
      <c r="W70" s="128" t="s">
        <v>252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ht="33.75" outlineLevel="1" x14ac:dyDescent="0.2">
      <c r="A71" s="147">
        <v>31</v>
      </c>
      <c r="B71" s="148" t="s">
        <v>270</v>
      </c>
      <c r="C71" s="153" t="s">
        <v>271</v>
      </c>
      <c r="D71" s="149" t="s">
        <v>196</v>
      </c>
      <c r="E71" s="183">
        <v>4</v>
      </c>
      <c r="F71" s="193"/>
      <c r="G71" s="194">
        <f t="shared" si="3"/>
        <v>0</v>
      </c>
      <c r="H71" s="137">
        <v>21</v>
      </c>
      <c r="I71" s="136">
        <v>1.1999999999999999E-3</v>
      </c>
      <c r="J71" s="136">
        <f t="shared" si="4"/>
        <v>0</v>
      </c>
      <c r="K71" s="136">
        <v>0</v>
      </c>
      <c r="L71" s="136">
        <f t="shared" si="5"/>
        <v>0</v>
      </c>
      <c r="M71" s="137" t="s">
        <v>167</v>
      </c>
      <c r="N71" s="137" t="s">
        <v>167</v>
      </c>
      <c r="O71" s="137" t="s">
        <v>200</v>
      </c>
      <c r="P71" s="128"/>
      <c r="Q71" s="128"/>
      <c r="R71" s="128"/>
      <c r="S71" s="128"/>
      <c r="T71" s="128"/>
      <c r="U71" s="128"/>
      <c r="V71" s="128"/>
      <c r="W71" s="128" t="s">
        <v>201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outlineLevel="1" x14ac:dyDescent="0.2">
      <c r="A72" s="147">
        <v>32</v>
      </c>
      <c r="B72" s="148" t="s">
        <v>392</v>
      </c>
      <c r="C72" s="153" t="s">
        <v>393</v>
      </c>
      <c r="D72" s="149" t="s">
        <v>234</v>
      </c>
      <c r="E72" s="183">
        <v>3</v>
      </c>
      <c r="F72" s="193"/>
      <c r="G72" s="194">
        <f t="shared" si="3"/>
        <v>0</v>
      </c>
      <c r="H72" s="137">
        <v>21</v>
      </c>
      <c r="I72" s="136">
        <v>8.8999999999999995E-4</v>
      </c>
      <c r="J72" s="136">
        <f t="shared" si="4"/>
        <v>0</v>
      </c>
      <c r="K72" s="136">
        <v>0</v>
      </c>
      <c r="L72" s="136">
        <f t="shared" si="5"/>
        <v>0</v>
      </c>
      <c r="M72" s="137" t="s">
        <v>167</v>
      </c>
      <c r="N72" s="137" t="s">
        <v>167</v>
      </c>
      <c r="O72" s="137" t="s">
        <v>168</v>
      </c>
      <c r="P72" s="128"/>
      <c r="Q72" s="128"/>
      <c r="R72" s="128"/>
      <c r="S72" s="128"/>
      <c r="T72" s="128"/>
      <c r="U72" s="128"/>
      <c r="V72" s="128"/>
      <c r="W72" s="128" t="s">
        <v>252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ht="33.75" outlineLevel="1" x14ac:dyDescent="0.2">
      <c r="A73" s="147">
        <v>33</v>
      </c>
      <c r="B73" s="148" t="s">
        <v>394</v>
      </c>
      <c r="C73" s="153" t="s">
        <v>395</v>
      </c>
      <c r="D73" s="149" t="s">
        <v>196</v>
      </c>
      <c r="E73" s="183">
        <v>3</v>
      </c>
      <c r="F73" s="193"/>
      <c r="G73" s="194">
        <f t="shared" si="3"/>
        <v>0</v>
      </c>
      <c r="H73" s="137">
        <v>21</v>
      </c>
      <c r="I73" s="136">
        <v>1.4999999999999999E-2</v>
      </c>
      <c r="J73" s="136">
        <f t="shared" si="4"/>
        <v>0.05</v>
      </c>
      <c r="K73" s="136">
        <v>0</v>
      </c>
      <c r="L73" s="136">
        <f t="shared" si="5"/>
        <v>0</v>
      </c>
      <c r="M73" s="137" t="s">
        <v>167</v>
      </c>
      <c r="N73" s="137" t="s">
        <v>167</v>
      </c>
      <c r="O73" s="137" t="s">
        <v>200</v>
      </c>
      <c r="P73" s="128"/>
      <c r="Q73" s="128"/>
      <c r="R73" s="128"/>
      <c r="S73" s="128"/>
      <c r="T73" s="128"/>
      <c r="U73" s="128"/>
      <c r="V73" s="128"/>
      <c r="W73" s="128" t="s">
        <v>201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ht="56.25" outlineLevel="1" x14ac:dyDescent="0.2">
      <c r="A74" s="147">
        <v>34</v>
      </c>
      <c r="B74" s="148" t="s">
        <v>396</v>
      </c>
      <c r="C74" s="153" t="s">
        <v>397</v>
      </c>
      <c r="D74" s="149" t="s">
        <v>234</v>
      </c>
      <c r="E74" s="183">
        <v>3</v>
      </c>
      <c r="F74" s="193"/>
      <c r="G74" s="194">
        <f t="shared" si="3"/>
        <v>0</v>
      </c>
      <c r="H74" s="137">
        <v>21</v>
      </c>
      <c r="I74" s="136">
        <v>1.2999999999999999E-2</v>
      </c>
      <c r="J74" s="136">
        <f t="shared" si="4"/>
        <v>0.04</v>
      </c>
      <c r="K74" s="136">
        <v>0</v>
      </c>
      <c r="L74" s="136">
        <f t="shared" si="5"/>
        <v>0</v>
      </c>
      <c r="M74" s="137" t="s">
        <v>167</v>
      </c>
      <c r="N74" s="137" t="s">
        <v>167</v>
      </c>
      <c r="O74" s="137" t="s">
        <v>168</v>
      </c>
      <c r="P74" s="128"/>
      <c r="Q74" s="128"/>
      <c r="R74" s="128"/>
      <c r="S74" s="128"/>
      <c r="T74" s="128"/>
      <c r="U74" s="128"/>
      <c r="V74" s="128"/>
      <c r="W74" s="128" t="s">
        <v>252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outlineLevel="1" x14ac:dyDescent="0.2">
      <c r="A75" s="147">
        <v>35</v>
      </c>
      <c r="B75" s="148" t="s">
        <v>398</v>
      </c>
      <c r="C75" s="153" t="s">
        <v>399</v>
      </c>
      <c r="D75" s="149" t="s">
        <v>196</v>
      </c>
      <c r="E75" s="183">
        <v>1</v>
      </c>
      <c r="F75" s="193"/>
      <c r="G75" s="194">
        <f t="shared" si="3"/>
        <v>0</v>
      </c>
      <c r="H75" s="137">
        <v>21</v>
      </c>
      <c r="I75" s="136">
        <v>0</v>
      </c>
      <c r="J75" s="136">
        <f t="shared" si="4"/>
        <v>0</v>
      </c>
      <c r="K75" s="136">
        <v>0</v>
      </c>
      <c r="L75" s="136">
        <f t="shared" si="5"/>
        <v>0</v>
      </c>
      <c r="M75" s="137" t="s">
        <v>259</v>
      </c>
      <c r="N75" s="137" t="s">
        <v>199</v>
      </c>
      <c r="O75" s="137" t="s">
        <v>168</v>
      </c>
      <c r="P75" s="128"/>
      <c r="Q75" s="128"/>
      <c r="R75" s="128"/>
      <c r="S75" s="128"/>
      <c r="T75" s="128"/>
      <c r="U75" s="128"/>
      <c r="V75" s="128"/>
      <c r="W75" s="128" t="s">
        <v>252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ht="22.5" outlineLevel="1" x14ac:dyDescent="0.2">
      <c r="A76" s="147">
        <v>36</v>
      </c>
      <c r="B76" s="148" t="s">
        <v>523</v>
      </c>
      <c r="C76" s="153" t="s">
        <v>524</v>
      </c>
      <c r="D76" s="149" t="s">
        <v>234</v>
      </c>
      <c r="E76" s="183">
        <v>5</v>
      </c>
      <c r="F76" s="193"/>
      <c r="G76" s="194">
        <f t="shared" si="3"/>
        <v>0</v>
      </c>
      <c r="H76" s="137">
        <v>21</v>
      </c>
      <c r="I76" s="136">
        <v>3.9199999999999999E-3</v>
      </c>
      <c r="J76" s="136">
        <f t="shared" si="4"/>
        <v>0.02</v>
      </c>
      <c r="K76" s="136">
        <v>0</v>
      </c>
      <c r="L76" s="136">
        <f t="shared" si="5"/>
        <v>0</v>
      </c>
      <c r="M76" s="137" t="s">
        <v>167</v>
      </c>
      <c r="N76" s="137" t="s">
        <v>167</v>
      </c>
      <c r="O76" s="137" t="s">
        <v>168</v>
      </c>
      <c r="P76" s="128"/>
      <c r="Q76" s="128"/>
      <c r="R76" s="128"/>
      <c r="S76" s="128"/>
      <c r="T76" s="128"/>
      <c r="U76" s="128"/>
      <c r="V76" s="128"/>
      <c r="W76" s="128" t="s">
        <v>252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outlineLevel="1" x14ac:dyDescent="0.2">
      <c r="A77" s="147">
        <v>37</v>
      </c>
      <c r="B77" s="148" t="s">
        <v>525</v>
      </c>
      <c r="C77" s="153" t="s">
        <v>526</v>
      </c>
      <c r="D77" s="149" t="s">
        <v>234</v>
      </c>
      <c r="E77" s="183">
        <v>5</v>
      </c>
      <c r="F77" s="193"/>
      <c r="G77" s="194">
        <f t="shared" si="3"/>
        <v>0</v>
      </c>
      <c r="H77" s="137">
        <v>21</v>
      </c>
      <c r="I77" s="136">
        <v>3.9199999999999999E-3</v>
      </c>
      <c r="J77" s="136">
        <f t="shared" si="4"/>
        <v>0.02</v>
      </c>
      <c r="K77" s="136">
        <v>0</v>
      </c>
      <c r="L77" s="136">
        <f t="shared" si="5"/>
        <v>0</v>
      </c>
      <c r="M77" s="137" t="s">
        <v>167</v>
      </c>
      <c r="N77" s="137" t="s">
        <v>167</v>
      </c>
      <c r="O77" s="137" t="s">
        <v>168</v>
      </c>
      <c r="P77" s="128"/>
      <c r="Q77" s="128"/>
      <c r="R77" s="128"/>
      <c r="S77" s="128"/>
      <c r="T77" s="128"/>
      <c r="U77" s="128"/>
      <c r="V77" s="128"/>
      <c r="W77" s="128" t="s">
        <v>252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ht="45" outlineLevel="1" x14ac:dyDescent="0.2">
      <c r="A78" s="147">
        <v>38</v>
      </c>
      <c r="B78" s="148" t="s">
        <v>527</v>
      </c>
      <c r="C78" s="153" t="s">
        <v>528</v>
      </c>
      <c r="D78" s="149" t="s">
        <v>196</v>
      </c>
      <c r="E78" s="183">
        <v>5</v>
      </c>
      <c r="F78" s="193"/>
      <c r="G78" s="194">
        <f t="shared" si="3"/>
        <v>0</v>
      </c>
      <c r="H78" s="137">
        <v>21</v>
      </c>
      <c r="I78" s="136">
        <v>1.6E-2</v>
      </c>
      <c r="J78" s="136">
        <f t="shared" si="4"/>
        <v>0.08</v>
      </c>
      <c r="K78" s="136">
        <v>0</v>
      </c>
      <c r="L78" s="136">
        <f t="shared" si="5"/>
        <v>0</v>
      </c>
      <c r="M78" s="137" t="s">
        <v>167</v>
      </c>
      <c r="N78" s="137" t="s">
        <v>167</v>
      </c>
      <c r="O78" s="137" t="s">
        <v>200</v>
      </c>
      <c r="P78" s="128"/>
      <c r="Q78" s="128"/>
      <c r="R78" s="128"/>
      <c r="S78" s="128"/>
      <c r="T78" s="128"/>
      <c r="U78" s="128"/>
      <c r="V78" s="128"/>
      <c r="W78" s="128" t="s">
        <v>201</v>
      </c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x14ac:dyDescent="0.2">
      <c r="A79" s="141" t="s">
        <v>162</v>
      </c>
      <c r="B79" s="142" t="s">
        <v>117</v>
      </c>
      <c r="C79" s="150" t="s">
        <v>118</v>
      </c>
      <c r="D79" s="143"/>
      <c r="E79" s="180"/>
      <c r="F79" s="188"/>
      <c r="G79" s="189">
        <f>SUMIF(W80:W80,"&lt;&gt;NOR",G80:G80)</f>
        <v>0</v>
      </c>
      <c r="H79" s="140"/>
      <c r="I79" s="139"/>
      <c r="J79" s="139">
        <f>SUM(J80:J80)</f>
        <v>0</v>
      </c>
      <c r="K79" s="139"/>
      <c r="L79" s="139">
        <f>SUM(L80:L80)</f>
        <v>0</v>
      </c>
      <c r="M79" s="140"/>
      <c r="N79" s="140"/>
      <c r="O79" s="140"/>
      <c r="W79" t="s">
        <v>163</v>
      </c>
    </row>
    <row r="80" spans="1:50" outlineLevel="1" x14ac:dyDescent="0.2">
      <c r="A80" s="147">
        <v>39</v>
      </c>
      <c r="B80" s="148" t="s">
        <v>276</v>
      </c>
      <c r="C80" s="153" t="s">
        <v>277</v>
      </c>
      <c r="D80" s="149" t="s">
        <v>231</v>
      </c>
      <c r="E80" s="183">
        <v>1</v>
      </c>
      <c r="F80" s="193"/>
      <c r="G80" s="194">
        <f>ROUND(E80*F80,2)</f>
        <v>0</v>
      </c>
      <c r="H80" s="137">
        <v>21</v>
      </c>
      <c r="I80" s="136">
        <v>0</v>
      </c>
      <c r="J80" s="136">
        <f>ROUND(E80*I80,2)</f>
        <v>0</v>
      </c>
      <c r="K80" s="136">
        <v>0</v>
      </c>
      <c r="L80" s="136">
        <f>ROUND(E80*K80,2)</f>
        <v>0</v>
      </c>
      <c r="M80" s="137" t="s">
        <v>259</v>
      </c>
      <c r="N80" s="137" t="s">
        <v>199</v>
      </c>
      <c r="O80" s="137" t="s">
        <v>168</v>
      </c>
      <c r="P80" s="128"/>
      <c r="Q80" s="128"/>
      <c r="R80" s="128"/>
      <c r="S80" s="128"/>
      <c r="T80" s="128"/>
      <c r="U80" s="128"/>
      <c r="V80" s="128"/>
      <c r="W80" s="128" t="s">
        <v>252</v>
      </c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x14ac:dyDescent="0.2">
      <c r="A81" s="141" t="s">
        <v>162</v>
      </c>
      <c r="B81" s="142" t="s">
        <v>121</v>
      </c>
      <c r="C81" s="150" t="s">
        <v>122</v>
      </c>
      <c r="D81" s="143"/>
      <c r="E81" s="180"/>
      <c r="F81" s="188"/>
      <c r="G81" s="189">
        <f>SUMIF(W82:W85,"&lt;&gt;NOR",G82:G85)</f>
        <v>0</v>
      </c>
      <c r="H81" s="140"/>
      <c r="I81" s="139"/>
      <c r="J81" s="139">
        <f>SUM(J82:J85)</f>
        <v>0.16999999999999998</v>
      </c>
      <c r="K81" s="139"/>
      <c r="L81" s="139">
        <f>SUM(L82:L85)</f>
        <v>0</v>
      </c>
      <c r="M81" s="140"/>
      <c r="N81" s="140"/>
      <c r="O81" s="140"/>
      <c r="W81" t="s">
        <v>163</v>
      </c>
    </row>
    <row r="82" spans="1:50" outlineLevel="1" x14ac:dyDescent="0.2">
      <c r="A82" s="147">
        <v>40</v>
      </c>
      <c r="B82" s="148" t="s">
        <v>278</v>
      </c>
      <c r="C82" s="153" t="s">
        <v>279</v>
      </c>
      <c r="D82" s="149" t="s">
        <v>196</v>
      </c>
      <c r="E82" s="183">
        <v>5</v>
      </c>
      <c r="F82" s="193"/>
      <c r="G82" s="194">
        <f>ROUND(E82*F82,2)</f>
        <v>0</v>
      </c>
      <c r="H82" s="137">
        <v>21</v>
      </c>
      <c r="I82" s="136">
        <v>0</v>
      </c>
      <c r="J82" s="136">
        <f>ROUND(E82*I82,2)</f>
        <v>0</v>
      </c>
      <c r="K82" s="136">
        <v>0</v>
      </c>
      <c r="L82" s="136">
        <f>ROUND(E82*K82,2)</f>
        <v>0</v>
      </c>
      <c r="M82" s="137" t="s">
        <v>167</v>
      </c>
      <c r="N82" s="137" t="s">
        <v>167</v>
      </c>
      <c r="O82" s="137" t="s">
        <v>168</v>
      </c>
      <c r="P82" s="128"/>
      <c r="Q82" s="128"/>
      <c r="R82" s="128"/>
      <c r="S82" s="128"/>
      <c r="T82" s="128"/>
      <c r="U82" s="128"/>
      <c r="V82" s="128"/>
      <c r="W82" s="128" t="s">
        <v>252</v>
      </c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</row>
    <row r="83" spans="1:50" outlineLevel="1" x14ac:dyDescent="0.2">
      <c r="A83" s="147">
        <v>41</v>
      </c>
      <c r="B83" s="148" t="s">
        <v>400</v>
      </c>
      <c r="C83" s="153" t="s">
        <v>401</v>
      </c>
      <c r="D83" s="149" t="s">
        <v>196</v>
      </c>
      <c r="E83" s="183">
        <v>3</v>
      </c>
      <c r="F83" s="193"/>
      <c r="G83" s="194">
        <f>ROUND(E83*F83,2)</f>
        <v>0</v>
      </c>
      <c r="H83" s="137">
        <v>21</v>
      </c>
      <c r="I83" s="136">
        <v>2.955E-2</v>
      </c>
      <c r="J83" s="136">
        <f>ROUND(E83*I83,2)</f>
        <v>0.09</v>
      </c>
      <c r="K83" s="136">
        <v>0</v>
      </c>
      <c r="L83" s="136">
        <f>ROUND(E83*K83,2)</f>
        <v>0</v>
      </c>
      <c r="M83" s="137" t="s">
        <v>167</v>
      </c>
      <c r="N83" s="137" t="s">
        <v>167</v>
      </c>
      <c r="O83" s="137" t="s">
        <v>200</v>
      </c>
      <c r="P83" s="128"/>
      <c r="Q83" s="128"/>
      <c r="R83" s="128"/>
      <c r="S83" s="128"/>
      <c r="T83" s="128"/>
      <c r="U83" s="128"/>
      <c r="V83" s="128"/>
      <c r="W83" s="128" t="s">
        <v>201</v>
      </c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1:50" outlineLevel="1" x14ac:dyDescent="0.2">
      <c r="A84" s="147">
        <v>42</v>
      </c>
      <c r="B84" s="148" t="s">
        <v>280</v>
      </c>
      <c r="C84" s="153" t="s">
        <v>281</v>
      </c>
      <c r="D84" s="149" t="s">
        <v>196</v>
      </c>
      <c r="E84" s="183">
        <v>2</v>
      </c>
      <c r="F84" s="193"/>
      <c r="G84" s="194">
        <f>ROUND(E84*F84,2)</f>
        <v>0</v>
      </c>
      <c r="H84" s="137">
        <v>21</v>
      </c>
      <c r="I84" s="136">
        <v>3.9E-2</v>
      </c>
      <c r="J84" s="136">
        <f>ROUND(E84*I84,2)</f>
        <v>0.08</v>
      </c>
      <c r="K84" s="136">
        <v>0</v>
      </c>
      <c r="L84" s="136">
        <f>ROUND(E84*K84,2)</f>
        <v>0</v>
      </c>
      <c r="M84" s="137" t="s">
        <v>167</v>
      </c>
      <c r="N84" s="137" t="s">
        <v>167</v>
      </c>
      <c r="O84" s="137" t="s">
        <v>200</v>
      </c>
      <c r="P84" s="128"/>
      <c r="Q84" s="128"/>
      <c r="R84" s="128"/>
      <c r="S84" s="128"/>
      <c r="T84" s="128"/>
      <c r="U84" s="128"/>
      <c r="V84" s="128"/>
      <c r="W84" s="128" t="s">
        <v>201</v>
      </c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ht="22.5" outlineLevel="1" x14ac:dyDescent="0.2">
      <c r="A85" s="147">
        <v>43</v>
      </c>
      <c r="B85" s="148" t="s">
        <v>282</v>
      </c>
      <c r="C85" s="153" t="s">
        <v>283</v>
      </c>
      <c r="D85" s="149" t="s">
        <v>191</v>
      </c>
      <c r="E85" s="183">
        <v>0.16664999999999999</v>
      </c>
      <c r="F85" s="193"/>
      <c r="G85" s="194">
        <f>ROUND(E85*F85,2)</f>
        <v>0</v>
      </c>
      <c r="H85" s="137">
        <v>21</v>
      </c>
      <c r="I85" s="136">
        <v>0</v>
      </c>
      <c r="J85" s="136">
        <f>ROUND(E85*I85,2)</f>
        <v>0</v>
      </c>
      <c r="K85" s="136">
        <v>0</v>
      </c>
      <c r="L85" s="136">
        <f>ROUND(E85*K85,2)</f>
        <v>0</v>
      </c>
      <c r="M85" s="137" t="s">
        <v>167</v>
      </c>
      <c r="N85" s="137" t="s">
        <v>167</v>
      </c>
      <c r="O85" s="137" t="s">
        <v>248</v>
      </c>
      <c r="P85" s="128"/>
      <c r="Q85" s="128"/>
      <c r="R85" s="128"/>
      <c r="S85" s="128"/>
      <c r="T85" s="128"/>
      <c r="U85" s="128"/>
      <c r="V85" s="128"/>
      <c r="W85" s="128" t="s">
        <v>249</v>
      </c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x14ac:dyDescent="0.2">
      <c r="A86" s="141" t="s">
        <v>162</v>
      </c>
      <c r="B86" s="142" t="s">
        <v>125</v>
      </c>
      <c r="C86" s="150" t="s">
        <v>126</v>
      </c>
      <c r="D86" s="143"/>
      <c r="E86" s="180"/>
      <c r="F86" s="188"/>
      <c r="G86" s="189">
        <f>SUMIF(W87:W91,"&lt;&gt;NOR",G87:G91)</f>
        <v>0</v>
      </c>
      <c r="H86" s="140"/>
      <c r="I86" s="139"/>
      <c r="J86" s="139">
        <f>SUM(J87:J91)</f>
        <v>0.6</v>
      </c>
      <c r="K86" s="139"/>
      <c r="L86" s="139">
        <f>SUM(L87:L91)</f>
        <v>0</v>
      </c>
      <c r="M86" s="140"/>
      <c r="N86" s="140"/>
      <c r="O86" s="140"/>
      <c r="W86" t="s">
        <v>163</v>
      </c>
    </row>
    <row r="87" spans="1:50" ht="33.75" outlineLevel="1" x14ac:dyDescent="0.2">
      <c r="A87" s="147">
        <v>44</v>
      </c>
      <c r="B87" s="148" t="s">
        <v>284</v>
      </c>
      <c r="C87" s="153" t="s">
        <v>285</v>
      </c>
      <c r="D87" s="149" t="s">
        <v>166</v>
      </c>
      <c r="E87" s="183">
        <v>24.97</v>
      </c>
      <c r="F87" s="193"/>
      <c r="G87" s="194">
        <f>ROUND(E87*F87,2)</f>
        <v>0</v>
      </c>
      <c r="H87" s="137">
        <v>21</v>
      </c>
      <c r="I87" s="136">
        <v>5.0400000000000002E-3</v>
      </c>
      <c r="J87" s="136">
        <f>ROUND(E87*I87,2)</f>
        <v>0.13</v>
      </c>
      <c r="K87" s="136">
        <v>0</v>
      </c>
      <c r="L87" s="136">
        <f>ROUND(E87*K87,2)</f>
        <v>0</v>
      </c>
      <c r="M87" s="137" t="s">
        <v>167</v>
      </c>
      <c r="N87" s="137" t="s">
        <v>167</v>
      </c>
      <c r="O87" s="137" t="s">
        <v>168</v>
      </c>
      <c r="P87" s="128"/>
      <c r="Q87" s="128"/>
      <c r="R87" s="128"/>
      <c r="S87" s="128"/>
      <c r="T87" s="128"/>
      <c r="U87" s="128"/>
      <c r="V87" s="128"/>
      <c r="W87" s="128" t="s">
        <v>252</v>
      </c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ht="22.5" outlineLevel="1" x14ac:dyDescent="0.2">
      <c r="A88" s="144">
        <v>45</v>
      </c>
      <c r="B88" s="145" t="s">
        <v>286</v>
      </c>
      <c r="C88" s="151" t="s">
        <v>287</v>
      </c>
      <c r="D88" s="146" t="s">
        <v>166</v>
      </c>
      <c r="E88" s="181">
        <v>26.218499999999999</v>
      </c>
      <c r="F88" s="190"/>
      <c r="G88" s="191">
        <f>ROUND(E88*F88,2)</f>
        <v>0</v>
      </c>
      <c r="H88" s="137">
        <v>21</v>
      </c>
      <c r="I88" s="136">
        <v>1.7999999999999999E-2</v>
      </c>
      <c r="J88" s="136">
        <f>ROUND(E88*I88,2)</f>
        <v>0.47</v>
      </c>
      <c r="K88" s="136">
        <v>0</v>
      </c>
      <c r="L88" s="136">
        <f>ROUND(E88*K88,2)</f>
        <v>0</v>
      </c>
      <c r="M88" s="137" t="s">
        <v>167</v>
      </c>
      <c r="N88" s="137" t="s">
        <v>167</v>
      </c>
      <c r="O88" s="137" t="s">
        <v>200</v>
      </c>
      <c r="P88" s="128"/>
      <c r="Q88" s="128"/>
      <c r="R88" s="128"/>
      <c r="S88" s="128"/>
      <c r="T88" s="128"/>
      <c r="U88" s="128"/>
      <c r="V88" s="128"/>
      <c r="W88" s="128" t="s">
        <v>201</v>
      </c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outlineLevel="2" x14ac:dyDescent="0.2">
      <c r="A89" s="134"/>
      <c r="B89" s="135"/>
      <c r="C89" s="152" t="s">
        <v>602</v>
      </c>
      <c r="D89" s="138"/>
      <c r="E89" s="182"/>
      <c r="F89" s="192"/>
      <c r="G89" s="192"/>
      <c r="H89" s="137"/>
      <c r="I89" s="136"/>
      <c r="J89" s="136"/>
      <c r="K89" s="136"/>
      <c r="L89" s="136"/>
      <c r="M89" s="137"/>
      <c r="N89" s="137"/>
      <c r="O89" s="137"/>
      <c r="P89" s="128"/>
      <c r="Q89" s="128"/>
      <c r="R89" s="128"/>
      <c r="S89" s="128"/>
      <c r="T89" s="128"/>
      <c r="U89" s="128"/>
      <c r="V89" s="128"/>
      <c r="W89" s="128" t="s">
        <v>171</v>
      </c>
      <c r="X89" s="128">
        <v>0</v>
      </c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1:50" outlineLevel="3" x14ac:dyDescent="0.2">
      <c r="A90" s="134"/>
      <c r="B90" s="135"/>
      <c r="C90" s="152" t="s">
        <v>603</v>
      </c>
      <c r="D90" s="138"/>
      <c r="E90" s="182">
        <v>26.22</v>
      </c>
      <c r="F90" s="192"/>
      <c r="G90" s="192"/>
      <c r="H90" s="137"/>
      <c r="I90" s="136"/>
      <c r="J90" s="136"/>
      <c r="K90" s="136"/>
      <c r="L90" s="136"/>
      <c r="M90" s="137"/>
      <c r="N90" s="137"/>
      <c r="O90" s="137"/>
      <c r="P90" s="128"/>
      <c r="Q90" s="128"/>
      <c r="R90" s="128"/>
      <c r="S90" s="128"/>
      <c r="T90" s="128"/>
      <c r="U90" s="128"/>
      <c r="V90" s="128"/>
      <c r="W90" s="128" t="s">
        <v>171</v>
      </c>
      <c r="X90" s="128">
        <v>0</v>
      </c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ht="22.5" outlineLevel="1" x14ac:dyDescent="0.2">
      <c r="A91" s="147">
        <v>46</v>
      </c>
      <c r="B91" s="148" t="s">
        <v>290</v>
      </c>
      <c r="C91" s="153" t="s">
        <v>291</v>
      </c>
      <c r="D91" s="149" t="s">
        <v>191</v>
      </c>
      <c r="E91" s="183">
        <v>0.59777999999999998</v>
      </c>
      <c r="F91" s="193"/>
      <c r="G91" s="194">
        <f>ROUND(E91*F91,2)</f>
        <v>0</v>
      </c>
      <c r="H91" s="137">
        <v>21</v>
      </c>
      <c r="I91" s="136">
        <v>0</v>
      </c>
      <c r="J91" s="136">
        <f>ROUND(E91*I91,2)</f>
        <v>0</v>
      </c>
      <c r="K91" s="136">
        <v>0</v>
      </c>
      <c r="L91" s="136">
        <f>ROUND(E91*K91,2)</f>
        <v>0</v>
      </c>
      <c r="M91" s="137" t="s">
        <v>167</v>
      </c>
      <c r="N91" s="137" t="s">
        <v>167</v>
      </c>
      <c r="O91" s="137" t="s">
        <v>248</v>
      </c>
      <c r="P91" s="128"/>
      <c r="Q91" s="128"/>
      <c r="R91" s="128"/>
      <c r="S91" s="128"/>
      <c r="T91" s="128"/>
      <c r="U91" s="128"/>
      <c r="V91" s="128"/>
      <c r="W91" s="128" t="s">
        <v>249</v>
      </c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x14ac:dyDescent="0.2">
      <c r="A92" s="141" t="s">
        <v>162</v>
      </c>
      <c r="B92" s="142" t="s">
        <v>130</v>
      </c>
      <c r="C92" s="150" t="s">
        <v>131</v>
      </c>
      <c r="D92" s="143"/>
      <c r="E92" s="180"/>
      <c r="F92" s="188"/>
      <c r="G92" s="189">
        <f>SUMIF(W93:W99,"&lt;&gt;NOR",G93:G99)</f>
        <v>0</v>
      </c>
      <c r="H92" s="140"/>
      <c r="I92" s="139"/>
      <c r="J92" s="139">
        <f>SUM(J93:J99)</f>
        <v>1.79</v>
      </c>
      <c r="K92" s="139"/>
      <c r="L92" s="139">
        <f>SUM(L93:L99)</f>
        <v>0</v>
      </c>
      <c r="M92" s="140"/>
      <c r="N92" s="140"/>
      <c r="O92" s="140"/>
      <c r="W92" t="s">
        <v>163</v>
      </c>
    </row>
    <row r="93" spans="1:50" ht="22.5" outlineLevel="1" x14ac:dyDescent="0.2">
      <c r="A93" s="144">
        <v>47</v>
      </c>
      <c r="B93" s="145" t="s">
        <v>292</v>
      </c>
      <c r="C93" s="151" t="s">
        <v>293</v>
      </c>
      <c r="D93" s="146" t="s">
        <v>166</v>
      </c>
      <c r="E93" s="181">
        <v>101.52</v>
      </c>
      <c r="F93" s="190"/>
      <c r="G93" s="191">
        <f>ROUND(E93*F93,2)</f>
        <v>0</v>
      </c>
      <c r="H93" s="137">
        <v>21</v>
      </c>
      <c r="I93" s="136">
        <v>4.8300000000000001E-3</v>
      </c>
      <c r="J93" s="136">
        <f>ROUND(E93*I93,2)</f>
        <v>0.49</v>
      </c>
      <c r="K93" s="136">
        <v>0</v>
      </c>
      <c r="L93" s="136">
        <f>ROUND(E93*K93,2)</f>
        <v>0</v>
      </c>
      <c r="M93" s="137" t="s">
        <v>167</v>
      </c>
      <c r="N93" s="137" t="s">
        <v>167</v>
      </c>
      <c r="O93" s="137" t="s">
        <v>168</v>
      </c>
      <c r="P93" s="128"/>
      <c r="Q93" s="128"/>
      <c r="R93" s="128"/>
      <c r="S93" s="128"/>
      <c r="T93" s="128"/>
      <c r="U93" s="128"/>
      <c r="V93" s="128"/>
      <c r="W93" s="128" t="s">
        <v>252</v>
      </c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</row>
    <row r="94" spans="1:50" outlineLevel="2" x14ac:dyDescent="0.2">
      <c r="A94" s="134"/>
      <c r="B94" s="135"/>
      <c r="C94" s="152" t="s">
        <v>599</v>
      </c>
      <c r="D94" s="138"/>
      <c r="E94" s="182"/>
      <c r="F94" s="192"/>
      <c r="G94" s="192"/>
      <c r="H94" s="137"/>
      <c r="I94" s="136"/>
      <c r="J94" s="136"/>
      <c r="K94" s="136"/>
      <c r="L94" s="136"/>
      <c r="M94" s="137"/>
      <c r="N94" s="137"/>
      <c r="O94" s="137"/>
      <c r="P94" s="128"/>
      <c r="Q94" s="128"/>
      <c r="R94" s="128"/>
      <c r="S94" s="128"/>
      <c r="T94" s="128"/>
      <c r="U94" s="128"/>
      <c r="V94" s="128"/>
      <c r="W94" s="128" t="s">
        <v>171</v>
      </c>
      <c r="X94" s="128">
        <v>0</v>
      </c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outlineLevel="3" x14ac:dyDescent="0.2">
      <c r="A95" s="134"/>
      <c r="B95" s="135"/>
      <c r="C95" s="152" t="s">
        <v>591</v>
      </c>
      <c r="D95" s="138"/>
      <c r="E95" s="182">
        <v>101.52</v>
      </c>
      <c r="F95" s="192"/>
      <c r="G95" s="192"/>
      <c r="H95" s="137"/>
      <c r="I95" s="136"/>
      <c r="J95" s="136"/>
      <c r="K95" s="136"/>
      <c r="L95" s="136"/>
      <c r="M95" s="137"/>
      <c r="N95" s="137"/>
      <c r="O95" s="137"/>
      <c r="P95" s="128"/>
      <c r="Q95" s="128"/>
      <c r="R95" s="128"/>
      <c r="S95" s="128"/>
      <c r="T95" s="128"/>
      <c r="U95" s="128"/>
      <c r="V95" s="128"/>
      <c r="W95" s="128" t="s">
        <v>171</v>
      </c>
      <c r="X95" s="128">
        <v>0</v>
      </c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ht="22.5" outlineLevel="1" x14ac:dyDescent="0.2">
      <c r="A96" s="144">
        <v>48</v>
      </c>
      <c r="B96" s="145" t="s">
        <v>294</v>
      </c>
      <c r="C96" s="151" t="s">
        <v>295</v>
      </c>
      <c r="D96" s="146" t="s">
        <v>166</v>
      </c>
      <c r="E96" s="181">
        <v>106.596</v>
      </c>
      <c r="F96" s="190"/>
      <c r="G96" s="191">
        <f>ROUND(E96*F96,2)</f>
        <v>0</v>
      </c>
      <c r="H96" s="137">
        <v>21</v>
      </c>
      <c r="I96" s="136">
        <v>1.2200000000000001E-2</v>
      </c>
      <c r="J96" s="136">
        <f>ROUND(E96*I96,2)</f>
        <v>1.3</v>
      </c>
      <c r="K96" s="136">
        <v>0</v>
      </c>
      <c r="L96" s="136">
        <f>ROUND(E96*K96,2)</f>
        <v>0</v>
      </c>
      <c r="M96" s="137" t="s">
        <v>296</v>
      </c>
      <c r="N96" s="137" t="s">
        <v>199</v>
      </c>
      <c r="O96" s="137" t="s">
        <v>200</v>
      </c>
      <c r="P96" s="128"/>
      <c r="Q96" s="128"/>
      <c r="R96" s="128"/>
      <c r="S96" s="128"/>
      <c r="T96" s="128"/>
      <c r="U96" s="128"/>
      <c r="V96" s="128"/>
      <c r="W96" s="128" t="s">
        <v>201</v>
      </c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outlineLevel="2" x14ac:dyDescent="0.2">
      <c r="A97" s="134"/>
      <c r="B97" s="135"/>
      <c r="C97" s="152" t="s">
        <v>604</v>
      </c>
      <c r="D97" s="138"/>
      <c r="E97" s="182"/>
      <c r="F97" s="192"/>
      <c r="G97" s="192"/>
      <c r="H97" s="137"/>
      <c r="I97" s="136"/>
      <c r="J97" s="136"/>
      <c r="K97" s="136"/>
      <c r="L97" s="136"/>
      <c r="M97" s="137"/>
      <c r="N97" s="137"/>
      <c r="O97" s="137"/>
      <c r="P97" s="128"/>
      <c r="Q97" s="128"/>
      <c r="R97" s="128"/>
      <c r="S97" s="128"/>
      <c r="T97" s="128"/>
      <c r="U97" s="128"/>
      <c r="V97" s="128"/>
      <c r="W97" s="128" t="s">
        <v>171</v>
      </c>
      <c r="X97" s="128">
        <v>0</v>
      </c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</row>
    <row r="98" spans="1:50" outlineLevel="3" x14ac:dyDescent="0.2">
      <c r="A98" s="134"/>
      <c r="B98" s="135"/>
      <c r="C98" s="152" t="s">
        <v>605</v>
      </c>
      <c r="D98" s="138"/>
      <c r="E98" s="182">
        <v>106.6</v>
      </c>
      <c r="F98" s="192"/>
      <c r="G98" s="192"/>
      <c r="H98" s="137"/>
      <c r="I98" s="136"/>
      <c r="J98" s="136"/>
      <c r="K98" s="136"/>
      <c r="L98" s="136"/>
      <c r="M98" s="137"/>
      <c r="N98" s="137"/>
      <c r="O98" s="137"/>
      <c r="P98" s="128"/>
      <c r="Q98" s="128"/>
      <c r="R98" s="128"/>
      <c r="S98" s="128"/>
      <c r="T98" s="128"/>
      <c r="U98" s="128"/>
      <c r="V98" s="128"/>
      <c r="W98" s="128" t="s">
        <v>171</v>
      </c>
      <c r="X98" s="128">
        <v>0</v>
      </c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ht="22.5" outlineLevel="1" x14ac:dyDescent="0.2">
      <c r="A99" s="147">
        <v>49</v>
      </c>
      <c r="B99" s="148" t="s">
        <v>299</v>
      </c>
      <c r="C99" s="153" t="s">
        <v>300</v>
      </c>
      <c r="D99" s="149" t="s">
        <v>191</v>
      </c>
      <c r="E99" s="183">
        <v>1.79081</v>
      </c>
      <c r="F99" s="193"/>
      <c r="G99" s="194">
        <f>ROUND(E99*F99,2)</f>
        <v>0</v>
      </c>
      <c r="H99" s="137">
        <v>21</v>
      </c>
      <c r="I99" s="136">
        <v>0</v>
      </c>
      <c r="J99" s="136">
        <f>ROUND(E99*I99,2)</f>
        <v>0</v>
      </c>
      <c r="K99" s="136">
        <v>0</v>
      </c>
      <c r="L99" s="136">
        <f>ROUND(E99*K99,2)</f>
        <v>0</v>
      </c>
      <c r="M99" s="137" t="s">
        <v>167</v>
      </c>
      <c r="N99" s="137" t="s">
        <v>167</v>
      </c>
      <c r="O99" s="137" t="s">
        <v>248</v>
      </c>
      <c r="P99" s="128"/>
      <c r="Q99" s="128"/>
      <c r="R99" s="128"/>
      <c r="S99" s="128"/>
      <c r="T99" s="128"/>
      <c r="U99" s="128"/>
      <c r="V99" s="128"/>
      <c r="W99" s="128" t="s">
        <v>249</v>
      </c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</row>
    <row r="100" spans="1:50" x14ac:dyDescent="0.2">
      <c r="A100" s="141" t="s">
        <v>162</v>
      </c>
      <c r="B100" s="142" t="s">
        <v>134</v>
      </c>
      <c r="C100" s="150" t="s">
        <v>135</v>
      </c>
      <c r="D100" s="143"/>
      <c r="E100" s="180"/>
      <c r="F100" s="188"/>
      <c r="G100" s="189">
        <f>SUMIF(W101:W103,"&lt;&gt;NOR",G101:G103)</f>
        <v>0</v>
      </c>
      <c r="H100" s="140"/>
      <c r="I100" s="139"/>
      <c r="J100" s="139">
        <f>SUM(J101:J103)</f>
        <v>0.01</v>
      </c>
      <c r="K100" s="139"/>
      <c r="L100" s="139">
        <f>SUM(L101:L103)</f>
        <v>0</v>
      </c>
      <c r="M100" s="140"/>
      <c r="N100" s="140"/>
      <c r="O100" s="140"/>
      <c r="W100" t="s">
        <v>163</v>
      </c>
    </row>
    <row r="101" spans="1:50" ht="22.5" outlineLevel="1" x14ac:dyDescent="0.2">
      <c r="A101" s="144">
        <v>50</v>
      </c>
      <c r="B101" s="145" t="s">
        <v>301</v>
      </c>
      <c r="C101" s="151" t="s">
        <v>302</v>
      </c>
      <c r="D101" s="146" t="s">
        <v>166</v>
      </c>
      <c r="E101" s="181">
        <v>45.61</v>
      </c>
      <c r="F101" s="190"/>
      <c r="G101" s="191">
        <f>ROUND(E101*F101,2)</f>
        <v>0</v>
      </c>
      <c r="H101" s="137">
        <v>21</v>
      </c>
      <c r="I101" s="136">
        <v>2.9E-4</v>
      </c>
      <c r="J101" s="136">
        <f>ROUND(E101*I101,2)</f>
        <v>0.01</v>
      </c>
      <c r="K101" s="136">
        <v>0</v>
      </c>
      <c r="L101" s="136">
        <f>ROUND(E101*K101,2)</f>
        <v>0</v>
      </c>
      <c r="M101" s="137" t="s">
        <v>259</v>
      </c>
      <c r="N101" s="137" t="s">
        <v>199</v>
      </c>
      <c r="O101" s="137" t="s">
        <v>168</v>
      </c>
      <c r="P101" s="128"/>
      <c r="Q101" s="128"/>
      <c r="R101" s="128"/>
      <c r="S101" s="128"/>
      <c r="T101" s="128"/>
      <c r="U101" s="128"/>
      <c r="V101" s="128"/>
      <c r="W101" s="128" t="s">
        <v>252</v>
      </c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</row>
    <row r="102" spans="1:50" outlineLevel="2" x14ac:dyDescent="0.2">
      <c r="A102" s="134"/>
      <c r="B102" s="135"/>
      <c r="C102" s="152" t="s">
        <v>606</v>
      </c>
      <c r="D102" s="138"/>
      <c r="E102" s="182"/>
      <c r="F102" s="192"/>
      <c r="G102" s="192"/>
      <c r="H102" s="137"/>
      <c r="I102" s="136"/>
      <c r="J102" s="136"/>
      <c r="K102" s="136"/>
      <c r="L102" s="136"/>
      <c r="M102" s="137"/>
      <c r="N102" s="137"/>
      <c r="O102" s="137"/>
      <c r="P102" s="128"/>
      <c r="Q102" s="128"/>
      <c r="R102" s="128"/>
      <c r="S102" s="128"/>
      <c r="T102" s="128"/>
      <c r="U102" s="128"/>
      <c r="V102" s="128"/>
      <c r="W102" s="128" t="s">
        <v>171</v>
      </c>
      <c r="X102" s="128">
        <v>0</v>
      </c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</row>
    <row r="103" spans="1:50" outlineLevel="3" x14ac:dyDescent="0.2">
      <c r="A103" s="134"/>
      <c r="B103" s="135"/>
      <c r="C103" s="152" t="s">
        <v>601</v>
      </c>
      <c r="D103" s="138"/>
      <c r="E103" s="182">
        <v>45.61</v>
      </c>
      <c r="F103" s="192"/>
      <c r="G103" s="192"/>
      <c r="H103" s="137"/>
      <c r="I103" s="136"/>
      <c r="J103" s="136"/>
      <c r="K103" s="136"/>
      <c r="L103" s="136"/>
      <c r="M103" s="137"/>
      <c r="N103" s="137"/>
      <c r="O103" s="137"/>
      <c r="P103" s="128"/>
      <c r="Q103" s="128"/>
      <c r="R103" s="128"/>
      <c r="S103" s="128"/>
      <c r="T103" s="128"/>
      <c r="U103" s="128"/>
      <c r="V103" s="128"/>
      <c r="W103" s="128" t="s">
        <v>171</v>
      </c>
      <c r="X103" s="128">
        <v>0</v>
      </c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x14ac:dyDescent="0.2">
      <c r="A104" s="141" t="s">
        <v>162</v>
      </c>
      <c r="B104" s="142" t="s">
        <v>136</v>
      </c>
      <c r="C104" s="150" t="s">
        <v>137</v>
      </c>
      <c r="D104" s="143"/>
      <c r="E104" s="180"/>
      <c r="F104" s="188"/>
      <c r="G104" s="189">
        <f>SUMIF(W105:W105,"&lt;&gt;NOR",G105:G105)</f>
        <v>0</v>
      </c>
      <c r="H104" s="140"/>
      <c r="I104" s="139"/>
      <c r="J104" s="139">
        <f>SUM(J105:J105)</f>
        <v>0</v>
      </c>
      <c r="K104" s="139"/>
      <c r="L104" s="139">
        <f>SUM(L105:L105)</f>
        <v>0</v>
      </c>
      <c r="M104" s="140"/>
      <c r="N104" s="140"/>
      <c r="O104" s="140"/>
      <c r="W104" t="s">
        <v>163</v>
      </c>
    </row>
    <row r="105" spans="1:50" outlineLevel="1" x14ac:dyDescent="0.2">
      <c r="A105" s="147">
        <v>51</v>
      </c>
      <c r="B105" s="148" t="s">
        <v>304</v>
      </c>
      <c r="C105" s="153" t="s">
        <v>305</v>
      </c>
      <c r="D105" s="149" t="s">
        <v>231</v>
      </c>
      <c r="E105" s="183">
        <v>1</v>
      </c>
      <c r="F105" s="193"/>
      <c r="G105" s="194">
        <f>ROUND(E105*F105,2)</f>
        <v>0</v>
      </c>
      <c r="H105" s="137">
        <v>21</v>
      </c>
      <c r="I105" s="136">
        <v>0</v>
      </c>
      <c r="J105" s="136">
        <f>ROUND(E105*I105,2)</f>
        <v>0</v>
      </c>
      <c r="K105" s="136">
        <v>0</v>
      </c>
      <c r="L105" s="136">
        <f>ROUND(E105*K105,2)</f>
        <v>0</v>
      </c>
      <c r="M105" s="137" t="s">
        <v>259</v>
      </c>
      <c r="N105" s="137" t="s">
        <v>199</v>
      </c>
      <c r="O105" s="137" t="s">
        <v>168</v>
      </c>
      <c r="P105" s="128"/>
      <c r="Q105" s="128"/>
      <c r="R105" s="128"/>
      <c r="S105" s="128"/>
      <c r="T105" s="128"/>
      <c r="U105" s="128"/>
      <c r="V105" s="128"/>
      <c r="W105" s="128" t="s">
        <v>306</v>
      </c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</row>
    <row r="106" spans="1:50" x14ac:dyDescent="0.2">
      <c r="A106" s="141" t="s">
        <v>162</v>
      </c>
      <c r="B106" s="142" t="s">
        <v>138</v>
      </c>
      <c r="C106" s="150" t="s">
        <v>139</v>
      </c>
      <c r="D106" s="143"/>
      <c r="E106" s="180"/>
      <c r="F106" s="188"/>
      <c r="G106" s="189">
        <f>SUMIF(W107:W112,"&lt;&gt;NOR",G107:G112)</f>
        <v>0</v>
      </c>
      <c r="H106" s="140"/>
      <c r="I106" s="139"/>
      <c r="J106" s="139">
        <f>SUM(J107:J112)</f>
        <v>0</v>
      </c>
      <c r="K106" s="139"/>
      <c r="L106" s="139">
        <f>SUM(L107:L112)</f>
        <v>0</v>
      </c>
      <c r="M106" s="140"/>
      <c r="N106" s="140"/>
      <c r="O106" s="140"/>
      <c r="W106" t="s">
        <v>163</v>
      </c>
    </row>
    <row r="107" spans="1:50" ht="22.5" outlineLevel="1" x14ac:dyDescent="0.2">
      <c r="A107" s="147">
        <v>52</v>
      </c>
      <c r="B107" s="148" t="s">
        <v>307</v>
      </c>
      <c r="C107" s="153" t="s">
        <v>308</v>
      </c>
      <c r="D107" s="149" t="s">
        <v>191</v>
      </c>
      <c r="E107" s="183">
        <v>19.17653</v>
      </c>
      <c r="F107" s="193"/>
      <c r="G107" s="194">
        <f t="shared" ref="G107:G112" si="6">ROUND(E107*F107,2)</f>
        <v>0</v>
      </c>
      <c r="H107" s="137">
        <v>21</v>
      </c>
      <c r="I107" s="136">
        <v>0</v>
      </c>
      <c r="J107" s="136">
        <f t="shared" ref="J107:J112" si="7">ROUND(E107*I107,2)</f>
        <v>0</v>
      </c>
      <c r="K107" s="136">
        <v>0</v>
      </c>
      <c r="L107" s="136">
        <f t="shared" ref="L107:L112" si="8">ROUND(E107*K107,2)</f>
        <v>0</v>
      </c>
      <c r="M107" s="137" t="s">
        <v>167</v>
      </c>
      <c r="N107" s="137" t="s">
        <v>167</v>
      </c>
      <c r="O107" s="137" t="s">
        <v>309</v>
      </c>
      <c r="P107" s="128"/>
      <c r="Q107" s="128"/>
      <c r="R107" s="128"/>
      <c r="S107" s="128"/>
      <c r="T107" s="128"/>
      <c r="U107" s="128"/>
      <c r="V107" s="128"/>
      <c r="W107" s="128" t="s">
        <v>310</v>
      </c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</row>
    <row r="108" spans="1:50" ht="22.5" outlineLevel="1" x14ac:dyDescent="0.2">
      <c r="A108" s="147">
        <v>53</v>
      </c>
      <c r="B108" s="148" t="s">
        <v>311</v>
      </c>
      <c r="C108" s="153" t="s">
        <v>312</v>
      </c>
      <c r="D108" s="149" t="s">
        <v>191</v>
      </c>
      <c r="E108" s="183">
        <v>19.17653</v>
      </c>
      <c r="F108" s="193"/>
      <c r="G108" s="194">
        <f t="shared" si="6"/>
        <v>0</v>
      </c>
      <c r="H108" s="137">
        <v>21</v>
      </c>
      <c r="I108" s="136">
        <v>0</v>
      </c>
      <c r="J108" s="136">
        <f t="shared" si="7"/>
        <v>0</v>
      </c>
      <c r="K108" s="136">
        <v>0</v>
      </c>
      <c r="L108" s="136">
        <f t="shared" si="8"/>
        <v>0</v>
      </c>
      <c r="M108" s="137" t="s">
        <v>167</v>
      </c>
      <c r="N108" s="137" t="s">
        <v>167</v>
      </c>
      <c r="O108" s="137" t="s">
        <v>309</v>
      </c>
      <c r="P108" s="128"/>
      <c r="Q108" s="128"/>
      <c r="R108" s="128"/>
      <c r="S108" s="128"/>
      <c r="T108" s="128"/>
      <c r="U108" s="128"/>
      <c r="V108" s="128"/>
      <c r="W108" s="128" t="s">
        <v>310</v>
      </c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</row>
    <row r="109" spans="1:50" ht="33.75" outlineLevel="1" x14ac:dyDescent="0.2">
      <c r="A109" s="147">
        <v>54</v>
      </c>
      <c r="B109" s="148" t="s">
        <v>313</v>
      </c>
      <c r="C109" s="153" t="s">
        <v>314</v>
      </c>
      <c r="D109" s="149" t="s">
        <v>191</v>
      </c>
      <c r="E109" s="183">
        <v>19.17653</v>
      </c>
      <c r="F109" s="193"/>
      <c r="G109" s="194">
        <f t="shared" si="6"/>
        <v>0</v>
      </c>
      <c r="H109" s="137">
        <v>21</v>
      </c>
      <c r="I109" s="136">
        <v>0</v>
      </c>
      <c r="J109" s="136">
        <f t="shared" si="7"/>
        <v>0</v>
      </c>
      <c r="K109" s="136">
        <v>0</v>
      </c>
      <c r="L109" s="136">
        <f t="shared" si="8"/>
        <v>0</v>
      </c>
      <c r="M109" s="137" t="s">
        <v>167</v>
      </c>
      <c r="N109" s="137" t="s">
        <v>167</v>
      </c>
      <c r="O109" s="137" t="s">
        <v>309</v>
      </c>
      <c r="P109" s="128"/>
      <c r="Q109" s="128"/>
      <c r="R109" s="128"/>
      <c r="S109" s="128"/>
      <c r="T109" s="128"/>
      <c r="U109" s="128"/>
      <c r="V109" s="128"/>
      <c r="W109" s="128" t="s">
        <v>310</v>
      </c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</row>
    <row r="110" spans="1:50" outlineLevel="1" x14ac:dyDescent="0.2">
      <c r="A110" s="147">
        <v>55</v>
      </c>
      <c r="B110" s="148" t="s">
        <v>315</v>
      </c>
      <c r="C110" s="153" t="s">
        <v>316</v>
      </c>
      <c r="D110" s="149" t="s">
        <v>191</v>
      </c>
      <c r="E110" s="183">
        <v>19.17653</v>
      </c>
      <c r="F110" s="193"/>
      <c r="G110" s="194">
        <f t="shared" si="6"/>
        <v>0</v>
      </c>
      <c r="H110" s="137">
        <v>21</v>
      </c>
      <c r="I110" s="136">
        <v>0</v>
      </c>
      <c r="J110" s="136">
        <f t="shared" si="7"/>
        <v>0</v>
      </c>
      <c r="K110" s="136">
        <v>0</v>
      </c>
      <c r="L110" s="136">
        <f t="shared" si="8"/>
        <v>0</v>
      </c>
      <c r="M110" s="137" t="s">
        <v>167</v>
      </c>
      <c r="N110" s="137" t="s">
        <v>167</v>
      </c>
      <c r="O110" s="137" t="s">
        <v>309</v>
      </c>
      <c r="P110" s="128"/>
      <c r="Q110" s="128"/>
      <c r="R110" s="128"/>
      <c r="S110" s="128"/>
      <c r="T110" s="128"/>
      <c r="U110" s="128"/>
      <c r="V110" s="128"/>
      <c r="W110" s="128" t="s">
        <v>310</v>
      </c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</row>
    <row r="111" spans="1:50" ht="22.5" outlineLevel="1" x14ac:dyDescent="0.2">
      <c r="A111" s="147">
        <v>56</v>
      </c>
      <c r="B111" s="148" t="s">
        <v>317</v>
      </c>
      <c r="C111" s="153" t="s">
        <v>318</v>
      </c>
      <c r="D111" s="149" t="s">
        <v>191</v>
      </c>
      <c r="E111" s="183">
        <v>19.17653</v>
      </c>
      <c r="F111" s="193"/>
      <c r="G111" s="194">
        <f t="shared" si="6"/>
        <v>0</v>
      </c>
      <c r="H111" s="137">
        <v>21</v>
      </c>
      <c r="I111" s="136">
        <v>0</v>
      </c>
      <c r="J111" s="136">
        <f t="shared" si="7"/>
        <v>0</v>
      </c>
      <c r="K111" s="136">
        <v>0</v>
      </c>
      <c r="L111" s="136">
        <f t="shared" si="8"/>
        <v>0</v>
      </c>
      <c r="M111" s="137" t="s">
        <v>167</v>
      </c>
      <c r="N111" s="137" t="s">
        <v>167</v>
      </c>
      <c r="O111" s="137" t="s">
        <v>309</v>
      </c>
      <c r="P111" s="128"/>
      <c r="Q111" s="128"/>
      <c r="R111" s="128"/>
      <c r="S111" s="128"/>
      <c r="T111" s="128"/>
      <c r="U111" s="128"/>
      <c r="V111" s="128"/>
      <c r="W111" s="128" t="s">
        <v>310</v>
      </c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</row>
    <row r="112" spans="1:50" ht="22.5" outlineLevel="1" x14ac:dyDescent="0.2">
      <c r="A112" s="144">
        <v>57</v>
      </c>
      <c r="B112" s="145" t="s">
        <v>319</v>
      </c>
      <c r="C112" s="151" t="s">
        <v>320</v>
      </c>
      <c r="D112" s="146" t="s">
        <v>191</v>
      </c>
      <c r="E112" s="181">
        <v>19.17653</v>
      </c>
      <c r="F112" s="190"/>
      <c r="G112" s="191">
        <f t="shared" si="6"/>
        <v>0</v>
      </c>
      <c r="H112" s="137">
        <v>21</v>
      </c>
      <c r="I112" s="136">
        <v>0</v>
      </c>
      <c r="J112" s="136">
        <f t="shared" si="7"/>
        <v>0</v>
      </c>
      <c r="K112" s="136">
        <v>0</v>
      </c>
      <c r="L112" s="136">
        <f t="shared" si="8"/>
        <v>0</v>
      </c>
      <c r="M112" s="137" t="s">
        <v>167</v>
      </c>
      <c r="N112" s="137" t="s">
        <v>167</v>
      </c>
      <c r="O112" s="137" t="s">
        <v>309</v>
      </c>
      <c r="P112" s="128"/>
      <c r="Q112" s="128"/>
      <c r="R112" s="128"/>
      <c r="S112" s="128"/>
      <c r="T112" s="128"/>
      <c r="U112" s="128"/>
      <c r="V112" s="128"/>
      <c r="W112" s="128" t="s">
        <v>310</v>
      </c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</row>
    <row r="113" spans="1:23" x14ac:dyDescent="0.2">
      <c r="A113" s="3"/>
      <c r="B113" s="4"/>
      <c r="C113" s="154"/>
      <c r="D113" s="5"/>
      <c r="E113" s="179"/>
      <c r="F113" s="187"/>
      <c r="G113" s="187"/>
      <c r="H113" s="3"/>
      <c r="I113" s="3"/>
      <c r="J113" s="3"/>
      <c r="K113" s="3"/>
      <c r="L113" s="3"/>
      <c r="M113" s="3"/>
      <c r="N113" s="3"/>
      <c r="O113" s="3"/>
      <c r="U113">
        <v>12</v>
      </c>
      <c r="V113">
        <v>21</v>
      </c>
      <c r="W113" t="s">
        <v>154</v>
      </c>
    </row>
    <row r="114" spans="1:23" x14ac:dyDescent="0.2">
      <c r="A114" s="131"/>
      <c r="B114" s="132" t="s">
        <v>31</v>
      </c>
      <c r="C114" s="155"/>
      <c r="D114" s="133"/>
      <c r="E114" s="184"/>
      <c r="F114" s="195"/>
      <c r="G114" s="196">
        <f>G8+G12+G22+G30+G34+G36+G38+G61+G63+G65+G67+G79+G81+G86+G92+G100+G104+G106</f>
        <v>0</v>
      </c>
      <c r="H114" s="3"/>
      <c r="I114" s="3"/>
      <c r="J114" s="3"/>
      <c r="K114" s="3"/>
      <c r="L114" s="3"/>
      <c r="M114" s="3"/>
      <c r="N114" s="3"/>
      <c r="O114" s="3"/>
      <c r="U114">
        <f>SUMIF(H7:H112,U113,G7:G112)</f>
        <v>0</v>
      </c>
      <c r="V114">
        <f>SUMIF(H7:H112,V113,G7:G112)</f>
        <v>0</v>
      </c>
      <c r="W114" t="s">
        <v>321</v>
      </c>
    </row>
    <row r="115" spans="1:23" x14ac:dyDescent="0.2">
      <c r="A115" s="3"/>
      <c r="B115" s="4"/>
      <c r="C115" s="154"/>
      <c r="D115" s="5"/>
      <c r="E115" s="179"/>
      <c r="F115" s="187"/>
      <c r="G115" s="187"/>
      <c r="H115" s="3"/>
      <c r="I115" s="3"/>
      <c r="J115" s="3"/>
      <c r="K115" s="3"/>
      <c r="L115" s="3"/>
      <c r="M115" s="3"/>
      <c r="N115" s="3"/>
      <c r="O115" s="3"/>
    </row>
    <row r="116" spans="1:23" x14ac:dyDescent="0.2">
      <c r="A116" s="3"/>
      <c r="B116" s="4"/>
      <c r="C116" s="154"/>
      <c r="D116" s="5"/>
      <c r="E116" s="179"/>
      <c r="F116" s="187"/>
      <c r="G116" s="187"/>
      <c r="H116" s="3"/>
      <c r="I116" s="3"/>
      <c r="J116" s="3"/>
      <c r="K116" s="3"/>
      <c r="L116" s="3"/>
      <c r="M116" s="3"/>
      <c r="N116" s="3"/>
      <c r="O116" s="3"/>
    </row>
    <row r="117" spans="1:23" x14ac:dyDescent="0.2">
      <c r="A117" s="266" t="s">
        <v>322</v>
      </c>
      <c r="B117" s="266"/>
      <c r="C117" s="267"/>
      <c r="D117" s="5"/>
      <c r="E117" s="179"/>
      <c r="F117" s="187"/>
      <c r="G117" s="187"/>
      <c r="H117" s="3"/>
      <c r="I117" s="3"/>
      <c r="J117" s="3"/>
      <c r="K117" s="3"/>
      <c r="L117" s="3"/>
      <c r="M117" s="3"/>
      <c r="N117" s="3"/>
      <c r="O117" s="3"/>
    </row>
    <row r="118" spans="1:23" x14ac:dyDescent="0.2">
      <c r="A118" s="247"/>
      <c r="B118" s="248"/>
      <c r="C118" s="249"/>
      <c r="D118" s="248"/>
      <c r="E118" s="248"/>
      <c r="F118" s="248"/>
      <c r="G118" s="250"/>
      <c r="H118" s="3"/>
      <c r="I118" s="3"/>
      <c r="J118" s="3"/>
      <c r="K118" s="3"/>
      <c r="L118" s="3"/>
      <c r="M118" s="3"/>
      <c r="N118" s="3"/>
      <c r="O118" s="3"/>
      <c r="W118" t="s">
        <v>323</v>
      </c>
    </row>
    <row r="119" spans="1:23" x14ac:dyDescent="0.2">
      <c r="A119" s="251"/>
      <c r="B119" s="252"/>
      <c r="C119" s="253"/>
      <c r="D119" s="252"/>
      <c r="E119" s="252"/>
      <c r="F119" s="252"/>
      <c r="G119" s="254"/>
      <c r="H119" s="3"/>
      <c r="I119" s="3"/>
      <c r="J119" s="3"/>
      <c r="K119" s="3"/>
      <c r="L119" s="3"/>
      <c r="M119" s="3"/>
      <c r="N119" s="3"/>
      <c r="O119" s="3"/>
    </row>
    <row r="120" spans="1:23" x14ac:dyDescent="0.2">
      <c r="A120" s="251"/>
      <c r="B120" s="252"/>
      <c r="C120" s="253"/>
      <c r="D120" s="252"/>
      <c r="E120" s="252"/>
      <c r="F120" s="252"/>
      <c r="G120" s="254"/>
      <c r="H120" s="3"/>
      <c r="I120" s="3"/>
      <c r="J120" s="3"/>
      <c r="K120" s="3"/>
      <c r="L120" s="3"/>
      <c r="M120" s="3"/>
      <c r="N120" s="3"/>
      <c r="O120" s="3"/>
    </row>
    <row r="121" spans="1:23" x14ac:dyDescent="0.2">
      <c r="A121" s="251"/>
      <c r="B121" s="252"/>
      <c r="C121" s="253"/>
      <c r="D121" s="252"/>
      <c r="E121" s="252"/>
      <c r="F121" s="252"/>
      <c r="G121" s="254"/>
      <c r="H121" s="3"/>
      <c r="I121" s="3"/>
      <c r="J121" s="3"/>
      <c r="K121" s="3"/>
      <c r="L121" s="3"/>
      <c r="M121" s="3"/>
      <c r="N121" s="3"/>
      <c r="O121" s="3"/>
    </row>
    <row r="122" spans="1:23" x14ac:dyDescent="0.2">
      <c r="A122" s="255"/>
      <c r="B122" s="256"/>
      <c r="C122" s="257"/>
      <c r="D122" s="256"/>
      <c r="E122" s="256"/>
      <c r="F122" s="256"/>
      <c r="G122" s="258"/>
      <c r="H122" s="3"/>
      <c r="I122" s="3"/>
      <c r="J122" s="3"/>
      <c r="K122" s="3"/>
      <c r="L122" s="3"/>
      <c r="M122" s="3"/>
      <c r="N122" s="3"/>
      <c r="O122" s="3"/>
    </row>
    <row r="123" spans="1:23" x14ac:dyDescent="0.2">
      <c r="A123" s="3"/>
      <c r="B123" s="4"/>
      <c r="C123" s="154"/>
      <c r="D123" s="5"/>
      <c r="E123" s="179"/>
      <c r="F123" s="187"/>
      <c r="G123" s="187"/>
      <c r="H123" s="3"/>
      <c r="I123" s="3"/>
      <c r="J123" s="3"/>
      <c r="K123" s="3"/>
      <c r="L123" s="3"/>
      <c r="M123" s="3"/>
      <c r="N123" s="3"/>
      <c r="O123" s="3"/>
    </row>
    <row r="124" spans="1:23" x14ac:dyDescent="0.2">
      <c r="C124" s="156"/>
      <c r="D124" s="8"/>
      <c r="W124" t="s">
        <v>324</v>
      </c>
    </row>
    <row r="125" spans="1:23" x14ac:dyDescent="0.2">
      <c r="D125" s="8"/>
    </row>
    <row r="126" spans="1:23" x14ac:dyDescent="0.2">
      <c r="D126" s="8"/>
    </row>
    <row r="127" spans="1:23" x14ac:dyDescent="0.2">
      <c r="D127" s="8"/>
    </row>
    <row r="128" spans="1:23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18:G122"/>
    <mergeCell ref="A1:G1"/>
    <mergeCell ref="C2:G2"/>
    <mergeCell ref="C3:G3"/>
    <mergeCell ref="C4:G4"/>
    <mergeCell ref="A117:C117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783C1-905F-4714-9DF6-A1BD199487B3}">
  <sheetPr>
    <outlinePr summaryBelow="0"/>
  </sheetPr>
  <dimension ref="A1:AX5000"/>
  <sheetViews>
    <sheetView view="pageBreakPreview" zoomScaleNormal="100" zoomScaleSheetLayoutView="100" workbookViewId="0">
      <pane ySplit="7" topLeftCell="A46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73</v>
      </c>
      <c r="C4" s="263" t="s">
        <v>74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SUMIF(W9:W11,"&lt;&gt;NOR",G9:G11)</f>
        <v>0</v>
      </c>
      <c r="H8" s="140"/>
      <c r="I8" s="139"/>
      <c r="J8" s="139">
        <f>SUM(J9:J11)</f>
        <v>0.2</v>
      </c>
      <c r="K8" s="139"/>
      <c r="L8" s="139">
        <f>SUM(L9:L11)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368</v>
      </c>
      <c r="C9" s="151" t="s">
        <v>369</v>
      </c>
      <c r="D9" s="146" t="s">
        <v>166</v>
      </c>
      <c r="E9" s="181">
        <v>2.7</v>
      </c>
      <c r="F9" s="190"/>
      <c r="G9" s="191">
        <f>ROUND(E9*F9,2)</f>
        <v>0</v>
      </c>
      <c r="H9" s="137">
        <v>21</v>
      </c>
      <c r="I9" s="136">
        <v>7.392E-2</v>
      </c>
      <c r="J9" s="136">
        <f>ROUND(E9*I9,2)</f>
        <v>0.2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607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608</v>
      </c>
      <c r="D11" s="138"/>
      <c r="E11" s="182">
        <v>2.7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x14ac:dyDescent="0.2">
      <c r="A12" s="141" t="s">
        <v>162</v>
      </c>
      <c r="B12" s="142" t="s">
        <v>93</v>
      </c>
      <c r="C12" s="150" t="s">
        <v>94</v>
      </c>
      <c r="D12" s="143"/>
      <c r="E12" s="180"/>
      <c r="F12" s="188"/>
      <c r="G12" s="189">
        <f>SUMIF(W13:W21,"&lt;&gt;NOR",G13:G21)</f>
        <v>0</v>
      </c>
      <c r="H12" s="140"/>
      <c r="I12" s="139"/>
      <c r="J12" s="139">
        <f>SUM(J13:J21)</f>
        <v>3.54</v>
      </c>
      <c r="K12" s="139"/>
      <c r="L12" s="139">
        <f>SUM(L13:L21)</f>
        <v>0</v>
      </c>
      <c r="M12" s="140"/>
      <c r="N12" s="140"/>
      <c r="O12" s="140"/>
      <c r="W12" t="s">
        <v>163</v>
      </c>
    </row>
    <row r="13" spans="1:50" ht="45" outlineLevel="1" x14ac:dyDescent="0.2">
      <c r="A13" s="144">
        <v>2</v>
      </c>
      <c r="B13" s="145" t="s">
        <v>174</v>
      </c>
      <c r="C13" s="151" t="s">
        <v>175</v>
      </c>
      <c r="D13" s="146" t="s">
        <v>166</v>
      </c>
      <c r="E13" s="181">
        <v>19.510000000000002</v>
      </c>
      <c r="F13" s="190"/>
      <c r="G13" s="191">
        <f>ROUND(E13*F13,2)</f>
        <v>0</v>
      </c>
      <c r="H13" s="137">
        <v>21</v>
      </c>
      <c r="I13" s="136">
        <v>6.0899999999999999E-3</v>
      </c>
      <c r="J13" s="136">
        <f>ROUND(E13*I13,2)</f>
        <v>0.12</v>
      </c>
      <c r="K13" s="136">
        <v>0</v>
      </c>
      <c r="L13" s="136">
        <f>ROUND(E13*K13,2)</f>
        <v>0</v>
      </c>
      <c r="M13" s="137" t="s">
        <v>167</v>
      </c>
      <c r="N13" s="137" t="s">
        <v>167</v>
      </c>
      <c r="O13" s="137" t="s">
        <v>168</v>
      </c>
      <c r="P13" s="128"/>
      <c r="Q13" s="128"/>
      <c r="R13" s="128"/>
      <c r="S13" s="128"/>
      <c r="T13" s="128"/>
      <c r="U13" s="128"/>
      <c r="V13" s="128"/>
      <c r="W13" s="128" t="s">
        <v>169</v>
      </c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2" x14ac:dyDescent="0.2">
      <c r="A14" s="134"/>
      <c r="B14" s="135"/>
      <c r="C14" s="152" t="s">
        <v>609</v>
      </c>
      <c r="D14" s="138"/>
      <c r="E14" s="182"/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3" x14ac:dyDescent="0.2">
      <c r="A15" s="134"/>
      <c r="B15" s="135"/>
      <c r="C15" s="152" t="s">
        <v>610</v>
      </c>
      <c r="D15" s="138"/>
      <c r="E15" s="182">
        <v>19.510000000000002</v>
      </c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ht="22.5" outlineLevel="1" x14ac:dyDescent="0.2">
      <c r="A16" s="144">
        <v>3</v>
      </c>
      <c r="B16" s="145" t="s">
        <v>176</v>
      </c>
      <c r="C16" s="151" t="s">
        <v>177</v>
      </c>
      <c r="D16" s="146" t="s">
        <v>166</v>
      </c>
      <c r="E16" s="181">
        <v>15.88</v>
      </c>
      <c r="F16" s="190"/>
      <c r="G16" s="191">
        <f>ROUND(E16*F16,2)</f>
        <v>0</v>
      </c>
      <c r="H16" s="137">
        <v>21</v>
      </c>
      <c r="I16" s="136">
        <v>5.4299999999999999E-3</v>
      </c>
      <c r="J16" s="136">
        <f>ROUND(E16*I16,2)</f>
        <v>0.09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169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ht="22.5" outlineLevel="2" x14ac:dyDescent="0.2">
      <c r="A17" s="134"/>
      <c r="B17" s="135"/>
      <c r="C17" s="152" t="s">
        <v>611</v>
      </c>
      <c r="D17" s="138"/>
      <c r="E17" s="182"/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3" x14ac:dyDescent="0.2">
      <c r="A18" s="134"/>
      <c r="B18" s="135"/>
      <c r="C18" s="152" t="s">
        <v>612</v>
      </c>
      <c r="D18" s="138"/>
      <c r="E18" s="182">
        <v>15.88</v>
      </c>
      <c r="F18" s="192"/>
      <c r="G18" s="192"/>
      <c r="H18" s="137"/>
      <c r="I18" s="136"/>
      <c r="J18" s="136"/>
      <c r="K18" s="136"/>
      <c r="L18" s="136"/>
      <c r="M18" s="137"/>
      <c r="N18" s="137"/>
      <c r="O18" s="137"/>
      <c r="P18" s="128"/>
      <c r="Q18" s="128"/>
      <c r="R18" s="128"/>
      <c r="S18" s="128"/>
      <c r="T18" s="128"/>
      <c r="U18" s="128"/>
      <c r="V18" s="128"/>
      <c r="W18" s="128" t="s">
        <v>171</v>
      </c>
      <c r="X18" s="128">
        <v>0</v>
      </c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ht="22.5" outlineLevel="1" x14ac:dyDescent="0.2">
      <c r="A19" s="144">
        <v>4</v>
      </c>
      <c r="B19" s="145" t="s">
        <v>180</v>
      </c>
      <c r="C19" s="151" t="s">
        <v>181</v>
      </c>
      <c r="D19" s="146" t="s">
        <v>166</v>
      </c>
      <c r="E19" s="181">
        <v>75.34</v>
      </c>
      <c r="F19" s="190"/>
      <c r="G19" s="191">
        <f>ROUND(E19*F19,2)</f>
        <v>0</v>
      </c>
      <c r="H19" s="137">
        <v>21</v>
      </c>
      <c r="I19" s="136">
        <v>4.4139999999999999E-2</v>
      </c>
      <c r="J19" s="136">
        <f>ROUND(E19*I19,2)</f>
        <v>3.33</v>
      </c>
      <c r="K19" s="136">
        <v>0</v>
      </c>
      <c r="L19" s="136">
        <f>ROUND(E19*K19,2)</f>
        <v>0</v>
      </c>
      <c r="M19" s="137" t="s">
        <v>167</v>
      </c>
      <c r="N19" s="137" t="s">
        <v>167</v>
      </c>
      <c r="O19" s="137" t="s">
        <v>168</v>
      </c>
      <c r="P19" s="128"/>
      <c r="Q19" s="128"/>
      <c r="R19" s="128"/>
      <c r="S19" s="128"/>
      <c r="T19" s="128"/>
      <c r="U19" s="128"/>
      <c r="V19" s="128"/>
      <c r="W19" s="128" t="s">
        <v>169</v>
      </c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ht="22.5" outlineLevel="2" x14ac:dyDescent="0.2">
      <c r="A20" s="134"/>
      <c r="B20" s="135"/>
      <c r="C20" s="152" t="s">
        <v>613</v>
      </c>
      <c r="D20" s="138"/>
      <c r="E20" s="182"/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outlineLevel="3" x14ac:dyDescent="0.2">
      <c r="A21" s="134"/>
      <c r="B21" s="135"/>
      <c r="C21" s="152" t="s">
        <v>614</v>
      </c>
      <c r="D21" s="138"/>
      <c r="E21" s="182">
        <v>75.34</v>
      </c>
      <c r="F21" s="192"/>
      <c r="G21" s="192"/>
      <c r="H21" s="137"/>
      <c r="I21" s="136"/>
      <c r="J21" s="136"/>
      <c r="K21" s="136"/>
      <c r="L21" s="136"/>
      <c r="M21" s="137"/>
      <c r="N21" s="137"/>
      <c r="O21" s="137"/>
      <c r="P21" s="128"/>
      <c r="Q21" s="128"/>
      <c r="R21" s="128"/>
      <c r="S21" s="128"/>
      <c r="T21" s="128"/>
      <c r="U21" s="128"/>
      <c r="V21" s="128"/>
      <c r="W21" s="128" t="s">
        <v>171</v>
      </c>
      <c r="X21" s="128">
        <v>0</v>
      </c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x14ac:dyDescent="0.2">
      <c r="A22" s="141" t="s">
        <v>162</v>
      </c>
      <c r="B22" s="142" t="s">
        <v>95</v>
      </c>
      <c r="C22" s="150" t="s">
        <v>96</v>
      </c>
      <c r="D22" s="143"/>
      <c r="E22" s="180"/>
      <c r="F22" s="188"/>
      <c r="G22" s="189">
        <f>SUMIF(W23:W29,"&lt;&gt;NOR",G23:G29)</f>
        <v>0</v>
      </c>
      <c r="H22" s="140"/>
      <c r="I22" s="139"/>
      <c r="J22" s="139">
        <f>SUM(J23:J29)</f>
        <v>9.9499999999999993</v>
      </c>
      <c r="K22" s="139"/>
      <c r="L22" s="139">
        <f>SUM(L23:L29)</f>
        <v>0</v>
      </c>
      <c r="M22" s="140"/>
      <c r="N22" s="140"/>
      <c r="O22" s="140"/>
      <c r="W22" t="s">
        <v>163</v>
      </c>
    </row>
    <row r="23" spans="1:50" ht="22.5" outlineLevel="1" x14ac:dyDescent="0.2">
      <c r="A23" s="144">
        <v>5</v>
      </c>
      <c r="B23" s="145" t="s">
        <v>184</v>
      </c>
      <c r="C23" s="151" t="s">
        <v>185</v>
      </c>
      <c r="D23" s="146" t="s">
        <v>186</v>
      </c>
      <c r="E23" s="181">
        <v>3.9020000000000001</v>
      </c>
      <c r="F23" s="190"/>
      <c r="G23" s="191">
        <f>ROUND(E23*F23,2)</f>
        <v>0</v>
      </c>
      <c r="H23" s="137">
        <v>21</v>
      </c>
      <c r="I23" s="136">
        <v>2.5249999999999999</v>
      </c>
      <c r="J23" s="136">
        <f>ROUND(E23*I23,2)</f>
        <v>9.85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outlineLevel="2" x14ac:dyDescent="0.2">
      <c r="A24" s="134"/>
      <c r="B24" s="135"/>
      <c r="C24" s="152" t="s">
        <v>615</v>
      </c>
      <c r="D24" s="138"/>
      <c r="E24" s="182"/>
      <c r="F24" s="192"/>
      <c r="G24" s="192"/>
      <c r="H24" s="137"/>
      <c r="I24" s="136"/>
      <c r="J24" s="136"/>
      <c r="K24" s="136"/>
      <c r="L24" s="136"/>
      <c r="M24" s="137"/>
      <c r="N24" s="137"/>
      <c r="O24" s="137"/>
      <c r="P24" s="128"/>
      <c r="Q24" s="128"/>
      <c r="R24" s="128"/>
      <c r="S24" s="128"/>
      <c r="T24" s="128"/>
      <c r="U24" s="128"/>
      <c r="V24" s="128"/>
      <c r="W24" s="128" t="s">
        <v>171</v>
      </c>
      <c r="X24" s="128">
        <v>0</v>
      </c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3" x14ac:dyDescent="0.2">
      <c r="A25" s="134"/>
      <c r="B25" s="135"/>
      <c r="C25" s="152" t="s">
        <v>616</v>
      </c>
      <c r="D25" s="138"/>
      <c r="E25" s="182">
        <v>3.9</v>
      </c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ht="22.5" outlineLevel="1" x14ac:dyDescent="0.2">
      <c r="A26" s="147">
        <v>6</v>
      </c>
      <c r="B26" s="148" t="s">
        <v>187</v>
      </c>
      <c r="C26" s="153" t="s">
        <v>188</v>
      </c>
      <c r="D26" s="149" t="s">
        <v>186</v>
      </c>
      <c r="E26" s="183">
        <v>3.9020000000000001</v>
      </c>
      <c r="F26" s="193"/>
      <c r="G26" s="194">
        <f>ROUND(E26*F26,2)</f>
        <v>0</v>
      </c>
      <c r="H26" s="137">
        <v>21</v>
      </c>
      <c r="I26" s="136">
        <v>0</v>
      </c>
      <c r="J26" s="136">
        <f>ROUND(E26*I26,2)</f>
        <v>0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22.5" outlineLevel="1" x14ac:dyDescent="0.2">
      <c r="A27" s="144">
        <v>7</v>
      </c>
      <c r="B27" s="145" t="s">
        <v>189</v>
      </c>
      <c r="C27" s="151" t="s">
        <v>190</v>
      </c>
      <c r="D27" s="146" t="s">
        <v>191</v>
      </c>
      <c r="E27" s="181">
        <v>9.6570000000000003E-2</v>
      </c>
      <c r="F27" s="190"/>
      <c r="G27" s="191">
        <f>ROUND(E27*F27,2)</f>
        <v>0</v>
      </c>
      <c r="H27" s="137">
        <v>21</v>
      </c>
      <c r="I27" s="136">
        <v>1.0662499999999999</v>
      </c>
      <c r="J27" s="136">
        <f>ROUND(E27*I27,2)</f>
        <v>0.1</v>
      </c>
      <c r="K27" s="136">
        <v>0</v>
      </c>
      <c r="L27" s="136">
        <f>ROUND(E27*K27,2)</f>
        <v>0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2" x14ac:dyDescent="0.2">
      <c r="A28" s="134"/>
      <c r="B28" s="135"/>
      <c r="C28" s="152" t="s">
        <v>617</v>
      </c>
      <c r="D28" s="138"/>
      <c r="E28" s="182"/>
      <c r="F28" s="192"/>
      <c r="G28" s="192"/>
      <c r="H28" s="137"/>
      <c r="I28" s="136"/>
      <c r="J28" s="136"/>
      <c r="K28" s="136"/>
      <c r="L28" s="136"/>
      <c r="M28" s="137"/>
      <c r="N28" s="137"/>
      <c r="O28" s="137"/>
      <c r="P28" s="128"/>
      <c r="Q28" s="128"/>
      <c r="R28" s="128"/>
      <c r="S28" s="128"/>
      <c r="T28" s="128"/>
      <c r="U28" s="128"/>
      <c r="V28" s="128"/>
      <c r="W28" s="128" t="s">
        <v>171</v>
      </c>
      <c r="X28" s="128">
        <v>0</v>
      </c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3" x14ac:dyDescent="0.2">
      <c r="A29" s="134"/>
      <c r="B29" s="135"/>
      <c r="C29" s="152" t="s">
        <v>618</v>
      </c>
      <c r="D29" s="138"/>
      <c r="E29" s="182">
        <v>0.1</v>
      </c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x14ac:dyDescent="0.2">
      <c r="A30" s="141" t="s">
        <v>162</v>
      </c>
      <c r="B30" s="142" t="s">
        <v>97</v>
      </c>
      <c r="C30" s="150" t="s">
        <v>98</v>
      </c>
      <c r="D30" s="143"/>
      <c r="E30" s="180"/>
      <c r="F30" s="188"/>
      <c r="G30" s="189">
        <f>SUMIF(W31:W33,"&lt;&gt;NOR",G31:G33)</f>
        <v>0</v>
      </c>
      <c r="H30" s="140"/>
      <c r="I30" s="139"/>
      <c r="J30" s="139">
        <f>SUM(J31:J33)</f>
        <v>0.35</v>
      </c>
      <c r="K30" s="139"/>
      <c r="L30" s="139">
        <f>SUM(L31:L33)</f>
        <v>0</v>
      </c>
      <c r="M30" s="140"/>
      <c r="N30" s="140"/>
      <c r="O30" s="140"/>
      <c r="W30" t="s">
        <v>163</v>
      </c>
    </row>
    <row r="31" spans="1:50" ht="22.5" outlineLevel="1" x14ac:dyDescent="0.2">
      <c r="A31" s="147">
        <v>8</v>
      </c>
      <c r="B31" s="148" t="s">
        <v>194</v>
      </c>
      <c r="C31" s="153" t="s">
        <v>195</v>
      </c>
      <c r="D31" s="149" t="s">
        <v>196</v>
      </c>
      <c r="E31" s="183">
        <v>5</v>
      </c>
      <c r="F31" s="193"/>
      <c r="G31" s="194">
        <f>ROUND(E31*F31,2)</f>
        <v>0</v>
      </c>
      <c r="H31" s="137">
        <v>21</v>
      </c>
      <c r="I31" s="136">
        <v>5.4109999999999998E-2</v>
      </c>
      <c r="J31" s="136">
        <f>ROUND(E31*I31,2)</f>
        <v>0.27</v>
      </c>
      <c r="K31" s="136">
        <v>0</v>
      </c>
      <c r="L31" s="136">
        <f>ROUND(E31*K31,2)</f>
        <v>0</v>
      </c>
      <c r="M31" s="137" t="s">
        <v>167</v>
      </c>
      <c r="N31" s="137" t="s">
        <v>167</v>
      </c>
      <c r="O31" s="137" t="s">
        <v>168</v>
      </c>
      <c r="P31" s="128"/>
      <c r="Q31" s="128"/>
      <c r="R31" s="128"/>
      <c r="S31" s="128"/>
      <c r="T31" s="128"/>
      <c r="U31" s="128"/>
      <c r="V31" s="128"/>
      <c r="W31" s="128" t="s">
        <v>169</v>
      </c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7">
        <v>9</v>
      </c>
      <c r="B32" s="148" t="s">
        <v>382</v>
      </c>
      <c r="C32" s="153" t="s">
        <v>383</v>
      </c>
      <c r="D32" s="149" t="s">
        <v>196</v>
      </c>
      <c r="E32" s="183">
        <v>3</v>
      </c>
      <c r="F32" s="193"/>
      <c r="G32" s="194">
        <f>ROUND(E32*F32,2)</f>
        <v>0</v>
      </c>
      <c r="H32" s="137">
        <v>21</v>
      </c>
      <c r="I32" s="136">
        <v>1.7000000000000001E-2</v>
      </c>
      <c r="J32" s="136">
        <f>ROUND(E32*I32,2)</f>
        <v>0.05</v>
      </c>
      <c r="K32" s="136">
        <v>0</v>
      </c>
      <c r="L32" s="136">
        <f>ROUND(E32*K32,2)</f>
        <v>0</v>
      </c>
      <c r="M32" s="137" t="s">
        <v>167</v>
      </c>
      <c r="N32" s="137" t="s">
        <v>167</v>
      </c>
      <c r="O32" s="137" t="s">
        <v>200</v>
      </c>
      <c r="P32" s="128"/>
      <c r="Q32" s="128"/>
      <c r="R32" s="128"/>
      <c r="S32" s="128"/>
      <c r="T32" s="128"/>
      <c r="U32" s="128"/>
      <c r="V32" s="128"/>
      <c r="W32" s="128" t="s">
        <v>201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outlineLevel="1" x14ac:dyDescent="0.2">
      <c r="A33" s="147">
        <v>10</v>
      </c>
      <c r="B33" s="148" t="s">
        <v>197</v>
      </c>
      <c r="C33" s="153" t="s">
        <v>198</v>
      </c>
      <c r="D33" s="149" t="s">
        <v>196</v>
      </c>
      <c r="E33" s="183">
        <v>2</v>
      </c>
      <c r="F33" s="193"/>
      <c r="G33" s="194">
        <f>ROUND(E33*F33,2)</f>
        <v>0</v>
      </c>
      <c r="H33" s="137">
        <v>21</v>
      </c>
      <c r="I33" s="136">
        <v>1.72E-2</v>
      </c>
      <c r="J33" s="136">
        <f>ROUND(E33*I33,2)</f>
        <v>0.03</v>
      </c>
      <c r="K33" s="136">
        <v>0</v>
      </c>
      <c r="L33" s="136">
        <f>ROUND(E33*K33,2)</f>
        <v>0</v>
      </c>
      <c r="M33" s="137" t="s">
        <v>167</v>
      </c>
      <c r="N33" s="137" t="s">
        <v>167</v>
      </c>
      <c r="O33" s="137" t="s">
        <v>200</v>
      </c>
      <c r="P33" s="128"/>
      <c r="Q33" s="128"/>
      <c r="R33" s="128"/>
      <c r="S33" s="128"/>
      <c r="T33" s="128"/>
      <c r="U33" s="128"/>
      <c r="V33" s="128"/>
      <c r="W33" s="128" t="s">
        <v>201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x14ac:dyDescent="0.2">
      <c r="A34" s="141" t="s">
        <v>162</v>
      </c>
      <c r="B34" s="142" t="s">
        <v>101</v>
      </c>
      <c r="C34" s="150" t="s">
        <v>102</v>
      </c>
      <c r="D34" s="143"/>
      <c r="E34" s="180"/>
      <c r="F34" s="188"/>
      <c r="G34" s="189">
        <f>SUMIF(W35:W35,"&lt;&gt;NOR",G35:G35)</f>
        <v>0</v>
      </c>
      <c r="H34" s="140"/>
      <c r="I34" s="139"/>
      <c r="J34" s="139">
        <f>SUM(J35:J35)</f>
        <v>0.02</v>
      </c>
      <c r="K34" s="139"/>
      <c r="L34" s="139">
        <f>SUM(L35:L35)</f>
        <v>0</v>
      </c>
      <c r="M34" s="140"/>
      <c r="N34" s="140"/>
      <c r="O34" s="140"/>
      <c r="W34" t="s">
        <v>163</v>
      </c>
    </row>
    <row r="35" spans="1:50" ht="22.5" outlineLevel="1" x14ac:dyDescent="0.2">
      <c r="A35" s="147">
        <v>11</v>
      </c>
      <c r="B35" s="148" t="s">
        <v>202</v>
      </c>
      <c r="C35" s="153" t="s">
        <v>203</v>
      </c>
      <c r="D35" s="149" t="s">
        <v>166</v>
      </c>
      <c r="E35" s="183">
        <v>19.510000000000002</v>
      </c>
      <c r="F35" s="193"/>
      <c r="G35" s="194">
        <f>ROUND(E35*F35,2)</f>
        <v>0</v>
      </c>
      <c r="H35" s="137">
        <v>21</v>
      </c>
      <c r="I35" s="136">
        <v>1.2099999999999999E-3</v>
      </c>
      <c r="J35" s="136">
        <f>ROUND(E35*I35,2)</f>
        <v>0.02</v>
      </c>
      <c r="K35" s="136">
        <v>0</v>
      </c>
      <c r="L35" s="136">
        <f>ROUND(E35*K35,2)</f>
        <v>0</v>
      </c>
      <c r="M35" s="137" t="s">
        <v>167</v>
      </c>
      <c r="N35" s="137" t="s">
        <v>167</v>
      </c>
      <c r="O35" s="137" t="s">
        <v>168</v>
      </c>
      <c r="P35" s="128"/>
      <c r="Q35" s="128"/>
      <c r="R35" s="128"/>
      <c r="S35" s="128"/>
      <c r="T35" s="128"/>
      <c r="U35" s="128"/>
      <c r="V35" s="128"/>
      <c r="W35" s="128" t="s">
        <v>169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ht="25.5" x14ac:dyDescent="0.2">
      <c r="A36" s="141" t="s">
        <v>162</v>
      </c>
      <c r="B36" s="142" t="s">
        <v>103</v>
      </c>
      <c r="C36" s="150" t="s">
        <v>104</v>
      </c>
      <c r="D36" s="143"/>
      <c r="E36" s="180"/>
      <c r="F36" s="188"/>
      <c r="G36" s="189">
        <f>SUMIF(W37:W37,"&lt;&gt;NOR",G37:G37)</f>
        <v>0</v>
      </c>
      <c r="H36" s="140"/>
      <c r="I36" s="139"/>
      <c r="J36" s="139">
        <f>SUM(J37:J37)</f>
        <v>0</v>
      </c>
      <c r="K36" s="139"/>
      <c r="L36" s="139">
        <f>SUM(L37:L37)</f>
        <v>0</v>
      </c>
      <c r="M36" s="140"/>
      <c r="N36" s="140"/>
      <c r="O36" s="140"/>
      <c r="W36" t="s">
        <v>163</v>
      </c>
    </row>
    <row r="37" spans="1:50" ht="45" outlineLevel="1" x14ac:dyDescent="0.2">
      <c r="A37" s="147">
        <v>12</v>
      </c>
      <c r="B37" s="148" t="s">
        <v>204</v>
      </c>
      <c r="C37" s="153" t="s">
        <v>205</v>
      </c>
      <c r="D37" s="149" t="s">
        <v>166</v>
      </c>
      <c r="E37" s="183">
        <v>19.510000000000002</v>
      </c>
      <c r="F37" s="193"/>
      <c r="G37" s="194">
        <f>ROUND(E37*F37,2)</f>
        <v>0</v>
      </c>
      <c r="H37" s="137">
        <v>21</v>
      </c>
      <c r="I37" s="136">
        <v>4.0000000000000003E-5</v>
      </c>
      <c r="J37" s="136">
        <f>ROUND(E37*I37,2)</f>
        <v>0</v>
      </c>
      <c r="K37" s="136">
        <v>0</v>
      </c>
      <c r="L37" s="136">
        <f>ROUND(E37*K37,2)</f>
        <v>0</v>
      </c>
      <c r="M37" s="137" t="s">
        <v>167</v>
      </c>
      <c r="N37" s="137" t="s">
        <v>167</v>
      </c>
      <c r="O37" s="137" t="s">
        <v>168</v>
      </c>
      <c r="P37" s="128"/>
      <c r="Q37" s="128"/>
      <c r="R37" s="128"/>
      <c r="S37" s="128"/>
      <c r="T37" s="128"/>
      <c r="U37" s="128"/>
      <c r="V37" s="128"/>
      <c r="W37" s="128" t="s">
        <v>169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x14ac:dyDescent="0.2">
      <c r="A38" s="141" t="s">
        <v>162</v>
      </c>
      <c r="B38" s="142" t="s">
        <v>105</v>
      </c>
      <c r="C38" s="150" t="s">
        <v>106</v>
      </c>
      <c r="D38" s="143"/>
      <c r="E38" s="180"/>
      <c r="F38" s="188"/>
      <c r="G38" s="189">
        <f>SUMIF(W39:W59,"&lt;&gt;NOR",G39:G59)</f>
        <v>0</v>
      </c>
      <c r="H38" s="140"/>
      <c r="I38" s="139"/>
      <c r="J38" s="139">
        <f>SUM(J39:J59)</f>
        <v>0.01</v>
      </c>
      <c r="K38" s="139"/>
      <c r="L38" s="139">
        <f>SUM(L39:L59)</f>
        <v>14.79</v>
      </c>
      <c r="M38" s="140"/>
      <c r="N38" s="140"/>
      <c r="O38" s="140"/>
      <c r="W38" t="s">
        <v>163</v>
      </c>
    </row>
    <row r="39" spans="1:50" ht="33.75" outlineLevel="1" x14ac:dyDescent="0.2">
      <c r="A39" s="144">
        <v>13</v>
      </c>
      <c r="B39" s="145" t="s">
        <v>210</v>
      </c>
      <c r="C39" s="151" t="s">
        <v>211</v>
      </c>
      <c r="D39" s="146" t="s">
        <v>186</v>
      </c>
      <c r="E39" s="181">
        <v>3.9020000000000001</v>
      </c>
      <c r="F39" s="190"/>
      <c r="G39" s="191">
        <f>ROUND(E39*F39,2)</f>
        <v>0</v>
      </c>
      <c r="H39" s="137">
        <v>21</v>
      </c>
      <c r="I39" s="136">
        <v>0</v>
      </c>
      <c r="J39" s="136">
        <f>ROUND(E39*I39,2)</f>
        <v>0</v>
      </c>
      <c r="K39" s="136">
        <v>2.2000000000000002</v>
      </c>
      <c r="L39" s="136">
        <f>ROUND(E39*K39,2)</f>
        <v>8.58</v>
      </c>
      <c r="M39" s="137" t="s">
        <v>167</v>
      </c>
      <c r="N39" s="137" t="s">
        <v>167</v>
      </c>
      <c r="O39" s="137" t="s">
        <v>168</v>
      </c>
      <c r="P39" s="128"/>
      <c r="Q39" s="128"/>
      <c r="R39" s="128"/>
      <c r="S39" s="128"/>
      <c r="T39" s="128"/>
      <c r="U39" s="128"/>
      <c r="V39" s="128"/>
      <c r="W39" s="128" t="s">
        <v>169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2" x14ac:dyDescent="0.2">
      <c r="A40" s="134"/>
      <c r="B40" s="135"/>
      <c r="C40" s="152" t="s">
        <v>619</v>
      </c>
      <c r="D40" s="138"/>
      <c r="E40" s="182"/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3" x14ac:dyDescent="0.2">
      <c r="A41" s="134"/>
      <c r="B41" s="135"/>
      <c r="C41" s="152" t="s">
        <v>616</v>
      </c>
      <c r="D41" s="138"/>
      <c r="E41" s="182">
        <v>3.9</v>
      </c>
      <c r="F41" s="192"/>
      <c r="G41" s="192"/>
      <c r="H41" s="137"/>
      <c r="I41" s="136"/>
      <c r="J41" s="136"/>
      <c r="K41" s="136"/>
      <c r="L41" s="136"/>
      <c r="M41" s="137"/>
      <c r="N41" s="137"/>
      <c r="O41" s="137"/>
      <c r="P41" s="128"/>
      <c r="Q41" s="128"/>
      <c r="R41" s="128"/>
      <c r="S41" s="128"/>
      <c r="T41" s="128"/>
      <c r="U41" s="128"/>
      <c r="V41" s="128"/>
      <c r="W41" s="128" t="s">
        <v>171</v>
      </c>
      <c r="X41" s="128">
        <v>0</v>
      </c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ht="22.5" outlineLevel="1" x14ac:dyDescent="0.2">
      <c r="A42" s="144">
        <v>14</v>
      </c>
      <c r="B42" s="145" t="s">
        <v>214</v>
      </c>
      <c r="C42" s="151" t="s">
        <v>215</v>
      </c>
      <c r="D42" s="146" t="s">
        <v>166</v>
      </c>
      <c r="E42" s="181">
        <v>19.510000000000002</v>
      </c>
      <c r="F42" s="190"/>
      <c r="G42" s="191">
        <f>ROUND(E42*F42,2)</f>
        <v>0</v>
      </c>
      <c r="H42" s="137">
        <v>21</v>
      </c>
      <c r="I42" s="136">
        <v>0</v>
      </c>
      <c r="J42" s="136">
        <f>ROUND(E42*I42,2)</f>
        <v>0</v>
      </c>
      <c r="K42" s="136">
        <v>0.02</v>
      </c>
      <c r="L42" s="136">
        <f>ROUND(E42*K42,2)</f>
        <v>0.39</v>
      </c>
      <c r="M42" s="137" t="s">
        <v>167</v>
      </c>
      <c r="N42" s="137" t="s">
        <v>167</v>
      </c>
      <c r="O42" s="137" t="s">
        <v>168</v>
      </c>
      <c r="P42" s="128"/>
      <c r="Q42" s="128"/>
      <c r="R42" s="128"/>
      <c r="S42" s="128"/>
      <c r="T42" s="128"/>
      <c r="U42" s="128"/>
      <c r="V42" s="128"/>
      <c r="W42" s="128" t="s">
        <v>169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2" x14ac:dyDescent="0.2">
      <c r="A43" s="134"/>
      <c r="B43" s="135"/>
      <c r="C43" s="152" t="s">
        <v>620</v>
      </c>
      <c r="D43" s="138"/>
      <c r="E43" s="182"/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3" x14ac:dyDescent="0.2">
      <c r="A44" s="134"/>
      <c r="B44" s="135"/>
      <c r="C44" s="152" t="s">
        <v>610</v>
      </c>
      <c r="D44" s="138"/>
      <c r="E44" s="182">
        <v>19.510000000000002</v>
      </c>
      <c r="F44" s="192"/>
      <c r="G44" s="192"/>
      <c r="H44" s="137"/>
      <c r="I44" s="136"/>
      <c r="J44" s="136"/>
      <c r="K44" s="136"/>
      <c r="L44" s="136"/>
      <c r="M44" s="137"/>
      <c r="N44" s="137"/>
      <c r="O44" s="137"/>
      <c r="P44" s="128"/>
      <c r="Q44" s="128"/>
      <c r="R44" s="128"/>
      <c r="S44" s="128"/>
      <c r="T44" s="128"/>
      <c r="U44" s="128"/>
      <c r="V44" s="128"/>
      <c r="W44" s="128" t="s">
        <v>171</v>
      </c>
      <c r="X44" s="128">
        <v>0</v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ht="22.5" outlineLevel="1" x14ac:dyDescent="0.2">
      <c r="A45" s="147">
        <v>15</v>
      </c>
      <c r="B45" s="148" t="s">
        <v>218</v>
      </c>
      <c r="C45" s="153" t="s">
        <v>219</v>
      </c>
      <c r="D45" s="149" t="s">
        <v>196</v>
      </c>
      <c r="E45" s="183">
        <v>5</v>
      </c>
      <c r="F45" s="193"/>
      <c r="G45" s="194">
        <f>ROUND(E45*F45,2)</f>
        <v>0</v>
      </c>
      <c r="H45" s="137">
        <v>21</v>
      </c>
      <c r="I45" s="136">
        <v>0</v>
      </c>
      <c r="J45" s="136">
        <f>ROUND(E45*I45,2)</f>
        <v>0</v>
      </c>
      <c r="K45" s="136">
        <v>0</v>
      </c>
      <c r="L45" s="136">
        <f>ROUND(E45*K45,2)</f>
        <v>0</v>
      </c>
      <c r="M45" s="137" t="s">
        <v>167</v>
      </c>
      <c r="N45" s="137" t="s">
        <v>167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169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ht="45" outlineLevel="1" x14ac:dyDescent="0.2">
      <c r="A46" s="144">
        <v>16</v>
      </c>
      <c r="B46" s="145" t="s">
        <v>220</v>
      </c>
      <c r="C46" s="151" t="s">
        <v>221</v>
      </c>
      <c r="D46" s="146" t="s">
        <v>166</v>
      </c>
      <c r="E46" s="181">
        <v>6.8</v>
      </c>
      <c r="F46" s="190"/>
      <c r="G46" s="191">
        <f>ROUND(E46*F46,2)</f>
        <v>0</v>
      </c>
      <c r="H46" s="137">
        <v>21</v>
      </c>
      <c r="I46" s="136">
        <v>1.17E-3</v>
      </c>
      <c r="J46" s="136">
        <f>ROUND(E46*I46,2)</f>
        <v>0.01</v>
      </c>
      <c r="K46" s="136">
        <v>7.5999999999999998E-2</v>
      </c>
      <c r="L46" s="136">
        <f>ROUND(E46*K46,2)</f>
        <v>0.52</v>
      </c>
      <c r="M46" s="137" t="s">
        <v>167</v>
      </c>
      <c r="N46" s="137" t="s">
        <v>167</v>
      </c>
      <c r="O46" s="137" t="s">
        <v>168</v>
      </c>
      <c r="P46" s="128"/>
      <c r="Q46" s="128"/>
      <c r="R46" s="128"/>
      <c r="S46" s="128"/>
      <c r="T46" s="128"/>
      <c r="U46" s="128"/>
      <c r="V46" s="128"/>
      <c r="W46" s="128" t="s">
        <v>169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2" x14ac:dyDescent="0.2">
      <c r="A47" s="134"/>
      <c r="B47" s="135"/>
      <c r="C47" s="152" t="s">
        <v>598</v>
      </c>
      <c r="D47" s="138"/>
      <c r="E47" s="182">
        <v>6.8</v>
      </c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ht="22.5" outlineLevel="1" x14ac:dyDescent="0.2">
      <c r="A48" s="144">
        <v>17</v>
      </c>
      <c r="B48" s="145" t="s">
        <v>223</v>
      </c>
      <c r="C48" s="151" t="s">
        <v>224</v>
      </c>
      <c r="D48" s="146" t="s">
        <v>166</v>
      </c>
      <c r="E48" s="181">
        <v>75.34</v>
      </c>
      <c r="F48" s="190"/>
      <c r="G48" s="191">
        <f>ROUND(E48*F48,2)</f>
        <v>0</v>
      </c>
      <c r="H48" s="137">
        <v>21</v>
      </c>
      <c r="I48" s="136">
        <v>0</v>
      </c>
      <c r="J48" s="136">
        <f>ROUND(E48*I48,2)</f>
        <v>0</v>
      </c>
      <c r="K48" s="136">
        <v>6.8000000000000005E-2</v>
      </c>
      <c r="L48" s="136">
        <f>ROUND(E48*K48,2)</f>
        <v>5.12</v>
      </c>
      <c r="M48" s="137" t="s">
        <v>167</v>
      </c>
      <c r="N48" s="137" t="s">
        <v>167</v>
      </c>
      <c r="O48" s="137" t="s">
        <v>168</v>
      </c>
      <c r="P48" s="128"/>
      <c r="Q48" s="128"/>
      <c r="R48" s="128"/>
      <c r="S48" s="128"/>
      <c r="T48" s="128"/>
      <c r="U48" s="128"/>
      <c r="V48" s="128"/>
      <c r="W48" s="128" t="s">
        <v>169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2" x14ac:dyDescent="0.2">
      <c r="A49" s="134"/>
      <c r="B49" s="135"/>
      <c r="C49" s="152" t="s">
        <v>621</v>
      </c>
      <c r="D49" s="138"/>
      <c r="E49" s="182"/>
      <c r="F49" s="192"/>
      <c r="G49" s="192"/>
      <c r="H49" s="137"/>
      <c r="I49" s="136"/>
      <c r="J49" s="136"/>
      <c r="K49" s="136"/>
      <c r="L49" s="136"/>
      <c r="M49" s="137"/>
      <c r="N49" s="137"/>
      <c r="O49" s="137"/>
      <c r="P49" s="128"/>
      <c r="Q49" s="128"/>
      <c r="R49" s="128"/>
      <c r="S49" s="128"/>
      <c r="T49" s="128"/>
      <c r="U49" s="128"/>
      <c r="V49" s="128"/>
      <c r="W49" s="128" t="s">
        <v>171</v>
      </c>
      <c r="X49" s="128">
        <v>0</v>
      </c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outlineLevel="3" x14ac:dyDescent="0.2">
      <c r="A50" s="134"/>
      <c r="B50" s="135"/>
      <c r="C50" s="152" t="s">
        <v>614</v>
      </c>
      <c r="D50" s="138"/>
      <c r="E50" s="182">
        <v>75.34</v>
      </c>
      <c r="F50" s="192"/>
      <c r="G50" s="192"/>
      <c r="H50" s="137"/>
      <c r="I50" s="136"/>
      <c r="J50" s="136"/>
      <c r="K50" s="136"/>
      <c r="L50" s="136"/>
      <c r="M50" s="137"/>
      <c r="N50" s="137"/>
      <c r="O50" s="137"/>
      <c r="P50" s="128"/>
      <c r="Q50" s="128"/>
      <c r="R50" s="128"/>
      <c r="S50" s="128"/>
      <c r="T50" s="128"/>
      <c r="U50" s="128"/>
      <c r="V50" s="128"/>
      <c r="W50" s="128" t="s">
        <v>171</v>
      </c>
      <c r="X50" s="128">
        <v>0</v>
      </c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ht="22.5" outlineLevel="1" x14ac:dyDescent="0.2">
      <c r="A51" s="147">
        <v>18</v>
      </c>
      <c r="B51" s="148" t="s">
        <v>229</v>
      </c>
      <c r="C51" s="153" t="s">
        <v>230</v>
      </c>
      <c r="D51" s="149" t="s">
        <v>231</v>
      </c>
      <c r="E51" s="183">
        <v>1</v>
      </c>
      <c r="F51" s="193"/>
      <c r="G51" s="194">
        <f>ROUND(E51*F51,2)</f>
        <v>0</v>
      </c>
      <c r="H51" s="137">
        <v>21</v>
      </c>
      <c r="I51" s="136">
        <v>0</v>
      </c>
      <c r="J51" s="136">
        <f>ROUND(E51*I51,2)</f>
        <v>0</v>
      </c>
      <c r="K51" s="136">
        <v>2.9E-4</v>
      </c>
      <c r="L51" s="136">
        <f>ROUND(E51*K51,2)</f>
        <v>0</v>
      </c>
      <c r="M51" s="137" t="s">
        <v>167</v>
      </c>
      <c r="N51" s="137" t="s">
        <v>199</v>
      </c>
      <c r="O51" s="137" t="s">
        <v>168</v>
      </c>
      <c r="P51" s="128"/>
      <c r="Q51" s="128"/>
      <c r="R51" s="128"/>
      <c r="S51" s="128"/>
      <c r="T51" s="128"/>
      <c r="U51" s="128"/>
      <c r="V51" s="128"/>
      <c r="W51" s="128" t="s">
        <v>169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ht="22.5" outlineLevel="1" x14ac:dyDescent="0.2">
      <c r="A52" s="147">
        <v>19</v>
      </c>
      <c r="B52" s="148" t="s">
        <v>232</v>
      </c>
      <c r="C52" s="153" t="s">
        <v>233</v>
      </c>
      <c r="D52" s="149" t="s">
        <v>234</v>
      </c>
      <c r="E52" s="183">
        <v>4</v>
      </c>
      <c r="F52" s="193"/>
      <c r="G52" s="194">
        <f>ROUND(E52*F52,2)</f>
        <v>0</v>
      </c>
      <c r="H52" s="137">
        <v>21</v>
      </c>
      <c r="I52" s="136">
        <v>0</v>
      </c>
      <c r="J52" s="136">
        <f>ROUND(E52*I52,2)</f>
        <v>0</v>
      </c>
      <c r="K52" s="136">
        <v>1.9460000000000002E-2</v>
      </c>
      <c r="L52" s="136">
        <f>ROUND(E52*K52,2)</f>
        <v>0.08</v>
      </c>
      <c r="M52" s="137" t="s">
        <v>167</v>
      </c>
      <c r="N52" s="137" t="s">
        <v>167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169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outlineLevel="1" x14ac:dyDescent="0.2">
      <c r="A53" s="147">
        <v>20</v>
      </c>
      <c r="B53" s="148" t="s">
        <v>235</v>
      </c>
      <c r="C53" s="153" t="s">
        <v>236</v>
      </c>
      <c r="D53" s="149" t="s">
        <v>234</v>
      </c>
      <c r="E53" s="183">
        <v>4</v>
      </c>
      <c r="F53" s="193"/>
      <c r="G53" s="194">
        <f>ROUND(E53*F53,2)</f>
        <v>0</v>
      </c>
      <c r="H53" s="137">
        <v>21</v>
      </c>
      <c r="I53" s="136">
        <v>0</v>
      </c>
      <c r="J53" s="136">
        <f>ROUND(E53*I53,2)</f>
        <v>0</v>
      </c>
      <c r="K53" s="136">
        <v>8.5999999999999998E-4</v>
      </c>
      <c r="L53" s="136">
        <f>ROUND(E53*K53,2)</f>
        <v>0</v>
      </c>
      <c r="M53" s="137" t="s">
        <v>167</v>
      </c>
      <c r="N53" s="137" t="s">
        <v>167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169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1" x14ac:dyDescent="0.2">
      <c r="A54" s="147">
        <v>21</v>
      </c>
      <c r="B54" s="148" t="s">
        <v>388</v>
      </c>
      <c r="C54" s="153" t="s">
        <v>389</v>
      </c>
      <c r="D54" s="149" t="s">
        <v>234</v>
      </c>
      <c r="E54" s="183">
        <v>3</v>
      </c>
      <c r="F54" s="193"/>
      <c r="G54" s="194">
        <f>ROUND(E54*F54,2)</f>
        <v>0</v>
      </c>
      <c r="H54" s="137">
        <v>21</v>
      </c>
      <c r="I54" s="136">
        <v>0</v>
      </c>
      <c r="J54" s="136">
        <f>ROUND(E54*I54,2)</f>
        <v>0</v>
      </c>
      <c r="K54" s="136">
        <v>3.4200000000000001E-2</v>
      </c>
      <c r="L54" s="136">
        <f>ROUND(E54*K54,2)</f>
        <v>0.1</v>
      </c>
      <c r="M54" s="137" t="s">
        <v>167</v>
      </c>
      <c r="N54" s="137" t="s">
        <v>167</v>
      </c>
      <c r="O54" s="137" t="s">
        <v>168</v>
      </c>
      <c r="P54" s="128"/>
      <c r="Q54" s="128"/>
      <c r="R54" s="128"/>
      <c r="S54" s="128"/>
      <c r="T54" s="128"/>
      <c r="U54" s="128"/>
      <c r="V54" s="128"/>
      <c r="W54" s="128" t="s">
        <v>169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ht="22.5" outlineLevel="1" x14ac:dyDescent="0.2">
      <c r="A55" s="144">
        <v>22</v>
      </c>
      <c r="B55" s="145" t="s">
        <v>239</v>
      </c>
      <c r="C55" s="151" t="s">
        <v>240</v>
      </c>
      <c r="D55" s="146" t="s">
        <v>166</v>
      </c>
      <c r="E55" s="181">
        <v>35.39</v>
      </c>
      <c r="F55" s="190"/>
      <c r="G55" s="191">
        <f>ROUND(E55*F55,2)</f>
        <v>0</v>
      </c>
      <c r="H55" s="137">
        <v>21</v>
      </c>
      <c r="I55" s="136">
        <v>0</v>
      </c>
      <c r="J55" s="136">
        <f>ROUND(E55*I55,2)</f>
        <v>0</v>
      </c>
      <c r="K55" s="136">
        <v>0</v>
      </c>
      <c r="L55" s="136">
        <f>ROUND(E55*K55,2)</f>
        <v>0</v>
      </c>
      <c r="M55" s="137" t="s">
        <v>167</v>
      </c>
      <c r="N55" s="137" t="s">
        <v>167</v>
      </c>
      <c r="O55" s="137" t="s">
        <v>168</v>
      </c>
      <c r="P55" s="128"/>
      <c r="Q55" s="128"/>
      <c r="R55" s="128"/>
      <c r="S55" s="128"/>
      <c r="T55" s="128"/>
      <c r="U55" s="128"/>
      <c r="V55" s="128"/>
      <c r="W55" s="128" t="s">
        <v>169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outlineLevel="2" x14ac:dyDescent="0.2">
      <c r="A56" s="134"/>
      <c r="B56" s="135"/>
      <c r="C56" s="152" t="s">
        <v>620</v>
      </c>
      <c r="D56" s="138"/>
      <c r="E56" s="182"/>
      <c r="F56" s="192"/>
      <c r="G56" s="192"/>
      <c r="H56" s="137"/>
      <c r="I56" s="136"/>
      <c r="J56" s="136"/>
      <c r="K56" s="136"/>
      <c r="L56" s="136"/>
      <c r="M56" s="137"/>
      <c r="N56" s="137"/>
      <c r="O56" s="137"/>
      <c r="P56" s="128"/>
      <c r="Q56" s="128"/>
      <c r="R56" s="128"/>
      <c r="S56" s="128"/>
      <c r="T56" s="128"/>
      <c r="U56" s="128"/>
      <c r="V56" s="128"/>
      <c r="W56" s="128" t="s">
        <v>171</v>
      </c>
      <c r="X56" s="128">
        <v>0</v>
      </c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3" x14ac:dyDescent="0.2">
      <c r="A57" s="134"/>
      <c r="B57" s="135"/>
      <c r="C57" s="152" t="s">
        <v>622</v>
      </c>
      <c r="D57" s="138"/>
      <c r="E57" s="182"/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3" x14ac:dyDescent="0.2">
      <c r="A58" s="134"/>
      <c r="B58" s="135"/>
      <c r="C58" s="152" t="s">
        <v>623</v>
      </c>
      <c r="D58" s="138"/>
      <c r="E58" s="182">
        <v>35.39</v>
      </c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1" x14ac:dyDescent="0.2">
      <c r="A59" s="147">
        <v>23</v>
      </c>
      <c r="B59" s="148" t="s">
        <v>243</v>
      </c>
      <c r="C59" s="153" t="s">
        <v>244</v>
      </c>
      <c r="D59" s="149" t="s">
        <v>196</v>
      </c>
      <c r="E59" s="183">
        <v>5</v>
      </c>
      <c r="F59" s="193"/>
      <c r="G59" s="194">
        <f>ROUND(E59*F59,2)</f>
        <v>0</v>
      </c>
      <c r="H59" s="137">
        <v>21</v>
      </c>
      <c r="I59" s="136">
        <v>0</v>
      </c>
      <c r="J59" s="136">
        <f>ROUND(E59*I59,2)</f>
        <v>0</v>
      </c>
      <c r="K59" s="136">
        <v>0</v>
      </c>
      <c r="L59" s="136">
        <f>ROUND(E59*K59,2)</f>
        <v>0</v>
      </c>
      <c r="M59" s="137" t="s">
        <v>167</v>
      </c>
      <c r="N59" s="137" t="s">
        <v>167</v>
      </c>
      <c r="O59" s="137" t="s">
        <v>168</v>
      </c>
      <c r="P59" s="128"/>
      <c r="Q59" s="128"/>
      <c r="R59" s="128"/>
      <c r="S59" s="128"/>
      <c r="T59" s="128"/>
      <c r="U59" s="128"/>
      <c r="V59" s="128"/>
      <c r="W59" s="128" t="s">
        <v>245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x14ac:dyDescent="0.2">
      <c r="A60" s="141" t="s">
        <v>162</v>
      </c>
      <c r="B60" s="142" t="s">
        <v>107</v>
      </c>
      <c r="C60" s="150" t="s">
        <v>108</v>
      </c>
      <c r="D60" s="143"/>
      <c r="E60" s="180"/>
      <c r="F60" s="188"/>
      <c r="G60" s="189">
        <f>SUMIF(W61:W61,"&lt;&gt;NOR",G61:G61)</f>
        <v>0</v>
      </c>
      <c r="H60" s="140"/>
      <c r="I60" s="139"/>
      <c r="J60" s="139">
        <f>SUM(J61:J61)</f>
        <v>0</v>
      </c>
      <c r="K60" s="139"/>
      <c r="L60" s="139">
        <f>SUM(L61:L61)</f>
        <v>0</v>
      </c>
      <c r="M60" s="140"/>
      <c r="N60" s="140"/>
      <c r="O60" s="140"/>
      <c r="W60" t="s">
        <v>163</v>
      </c>
    </row>
    <row r="61" spans="1:50" ht="33.75" outlineLevel="1" x14ac:dyDescent="0.2">
      <c r="A61" s="147">
        <v>24</v>
      </c>
      <c r="B61" s="148" t="s">
        <v>246</v>
      </c>
      <c r="C61" s="153" t="s">
        <v>247</v>
      </c>
      <c r="D61" s="149" t="s">
        <v>191</v>
      </c>
      <c r="E61" s="183">
        <v>14.07395</v>
      </c>
      <c r="F61" s="193"/>
      <c r="G61" s="194">
        <f>ROUND(E61*F61,2)</f>
        <v>0</v>
      </c>
      <c r="H61" s="137">
        <v>21</v>
      </c>
      <c r="I61" s="136">
        <v>0</v>
      </c>
      <c r="J61" s="136">
        <f>ROUND(E61*I61,2)</f>
        <v>0</v>
      </c>
      <c r="K61" s="136">
        <v>0</v>
      </c>
      <c r="L61" s="136">
        <f>ROUND(E61*K61,2)</f>
        <v>0</v>
      </c>
      <c r="M61" s="137" t="s">
        <v>167</v>
      </c>
      <c r="N61" s="137" t="s">
        <v>167</v>
      </c>
      <c r="O61" s="137" t="s">
        <v>248</v>
      </c>
      <c r="P61" s="128"/>
      <c r="Q61" s="128"/>
      <c r="R61" s="128"/>
      <c r="S61" s="128"/>
      <c r="T61" s="128"/>
      <c r="U61" s="128"/>
      <c r="V61" s="128"/>
      <c r="W61" s="128" t="s">
        <v>249</v>
      </c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x14ac:dyDescent="0.2">
      <c r="A62" s="141" t="s">
        <v>162</v>
      </c>
      <c r="B62" s="142" t="s">
        <v>111</v>
      </c>
      <c r="C62" s="150" t="s">
        <v>112</v>
      </c>
      <c r="D62" s="143"/>
      <c r="E62" s="180"/>
      <c r="F62" s="188"/>
      <c r="G62" s="189">
        <f>SUMIF(W63:W63,"&lt;&gt;NOR",G63:G63)</f>
        <v>0</v>
      </c>
      <c r="H62" s="140"/>
      <c r="I62" s="139"/>
      <c r="J62" s="139">
        <f>SUM(J63:J63)</f>
        <v>0</v>
      </c>
      <c r="K62" s="139"/>
      <c r="L62" s="139">
        <f>SUM(L63:L63)</f>
        <v>0</v>
      </c>
      <c r="M62" s="140"/>
      <c r="N62" s="140"/>
      <c r="O62" s="140"/>
      <c r="W62" t="s">
        <v>163</v>
      </c>
    </row>
    <row r="63" spans="1:50" outlineLevel="1" x14ac:dyDescent="0.2">
      <c r="A63" s="147">
        <v>25</v>
      </c>
      <c r="B63" s="148" t="s">
        <v>257</v>
      </c>
      <c r="C63" s="153" t="s">
        <v>258</v>
      </c>
      <c r="D63" s="149" t="s">
        <v>231</v>
      </c>
      <c r="E63" s="183">
        <v>1</v>
      </c>
      <c r="F63" s="193"/>
      <c r="G63" s="194">
        <f>ROUND(E63*F63,2)</f>
        <v>0</v>
      </c>
      <c r="H63" s="137">
        <v>21</v>
      </c>
      <c r="I63" s="136">
        <v>0</v>
      </c>
      <c r="J63" s="136">
        <f>ROUND(E63*I63,2)</f>
        <v>0</v>
      </c>
      <c r="K63" s="136">
        <v>0</v>
      </c>
      <c r="L63" s="136">
        <f>ROUND(E63*K63,2)</f>
        <v>0</v>
      </c>
      <c r="M63" s="137" t="s">
        <v>259</v>
      </c>
      <c r="N63" s="137" t="s">
        <v>199</v>
      </c>
      <c r="O63" s="137" t="s">
        <v>168</v>
      </c>
      <c r="P63" s="128"/>
      <c r="Q63" s="128"/>
      <c r="R63" s="128"/>
      <c r="S63" s="128"/>
      <c r="T63" s="128"/>
      <c r="U63" s="128"/>
      <c r="V63" s="128"/>
      <c r="W63" s="128" t="s">
        <v>252</v>
      </c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1:50" x14ac:dyDescent="0.2">
      <c r="A64" s="141" t="s">
        <v>162</v>
      </c>
      <c r="B64" s="142" t="s">
        <v>113</v>
      </c>
      <c r="C64" s="150" t="s">
        <v>114</v>
      </c>
      <c r="D64" s="143"/>
      <c r="E64" s="180"/>
      <c r="F64" s="188"/>
      <c r="G64" s="189">
        <f>SUMIF(W65:W65,"&lt;&gt;NOR",G65:G65)</f>
        <v>0</v>
      </c>
      <c r="H64" s="140"/>
      <c r="I64" s="139"/>
      <c r="J64" s="139">
        <f>SUM(J65:J65)</f>
        <v>0</v>
      </c>
      <c r="K64" s="139"/>
      <c r="L64" s="139">
        <f>SUM(L65:L65)</f>
        <v>0</v>
      </c>
      <c r="M64" s="140"/>
      <c r="N64" s="140"/>
      <c r="O64" s="140"/>
      <c r="W64" t="s">
        <v>163</v>
      </c>
    </row>
    <row r="65" spans="1:50" outlineLevel="1" x14ac:dyDescent="0.2">
      <c r="A65" s="147">
        <v>26</v>
      </c>
      <c r="B65" s="148" t="s">
        <v>260</v>
      </c>
      <c r="C65" s="153" t="s">
        <v>261</v>
      </c>
      <c r="D65" s="149" t="s">
        <v>231</v>
      </c>
      <c r="E65" s="183">
        <v>1</v>
      </c>
      <c r="F65" s="193"/>
      <c r="G65" s="194">
        <f>ROUND(E65*F65,2)</f>
        <v>0</v>
      </c>
      <c r="H65" s="137">
        <v>21</v>
      </c>
      <c r="I65" s="136">
        <v>0</v>
      </c>
      <c r="J65" s="136">
        <f>ROUND(E65*I65,2)</f>
        <v>0</v>
      </c>
      <c r="K65" s="136">
        <v>0</v>
      </c>
      <c r="L65" s="136">
        <f>ROUND(E65*K65,2)</f>
        <v>0</v>
      </c>
      <c r="M65" s="137" t="s">
        <v>259</v>
      </c>
      <c r="N65" s="137" t="s">
        <v>199</v>
      </c>
      <c r="O65" s="137" t="s">
        <v>168</v>
      </c>
      <c r="P65" s="128"/>
      <c r="Q65" s="128"/>
      <c r="R65" s="128"/>
      <c r="S65" s="128"/>
      <c r="T65" s="128"/>
      <c r="U65" s="128"/>
      <c r="V65" s="128"/>
      <c r="W65" s="128" t="s">
        <v>252</v>
      </c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1:50" x14ac:dyDescent="0.2">
      <c r="A66" s="141" t="s">
        <v>162</v>
      </c>
      <c r="B66" s="142" t="s">
        <v>115</v>
      </c>
      <c r="C66" s="150" t="s">
        <v>116</v>
      </c>
      <c r="D66" s="143"/>
      <c r="E66" s="180"/>
      <c r="F66" s="188"/>
      <c r="G66" s="189">
        <f>SUMIF(W67:W74,"&lt;&gt;NOR",G67:G74)</f>
        <v>0</v>
      </c>
      <c r="H66" s="140"/>
      <c r="I66" s="139"/>
      <c r="J66" s="139">
        <f>SUM(J67:J74)</f>
        <v>0.14000000000000001</v>
      </c>
      <c r="K66" s="139"/>
      <c r="L66" s="139">
        <f>SUM(L67:L74)</f>
        <v>0</v>
      </c>
      <c r="M66" s="140"/>
      <c r="N66" s="140"/>
      <c r="O66" s="140"/>
      <c r="W66" t="s">
        <v>163</v>
      </c>
    </row>
    <row r="67" spans="1:50" outlineLevel="1" x14ac:dyDescent="0.2">
      <c r="A67" s="147">
        <v>27</v>
      </c>
      <c r="B67" s="148" t="s">
        <v>264</v>
      </c>
      <c r="C67" s="153" t="s">
        <v>265</v>
      </c>
      <c r="D67" s="149" t="s">
        <v>234</v>
      </c>
      <c r="E67" s="183">
        <v>4</v>
      </c>
      <c r="F67" s="193"/>
      <c r="G67" s="194">
        <f t="shared" ref="G67:G74" si="0">ROUND(E67*F67,2)</f>
        <v>0</v>
      </c>
      <c r="H67" s="137">
        <v>21</v>
      </c>
      <c r="I67" s="136">
        <v>8.4000000000000003E-4</v>
      </c>
      <c r="J67" s="136">
        <f t="shared" ref="J67:J74" si="1">ROUND(E67*I67,2)</f>
        <v>0</v>
      </c>
      <c r="K67" s="136">
        <v>0</v>
      </c>
      <c r="L67" s="136">
        <f t="shared" ref="L67:L74" si="2">ROUND(E67*K67,2)</f>
        <v>0</v>
      </c>
      <c r="M67" s="137" t="s">
        <v>167</v>
      </c>
      <c r="N67" s="137" t="s">
        <v>167</v>
      </c>
      <c r="O67" s="137" t="s">
        <v>168</v>
      </c>
      <c r="P67" s="128"/>
      <c r="Q67" s="128"/>
      <c r="R67" s="128"/>
      <c r="S67" s="128"/>
      <c r="T67" s="128"/>
      <c r="U67" s="128"/>
      <c r="V67" s="128"/>
      <c r="W67" s="128" t="s">
        <v>252</v>
      </c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ht="33.75" outlineLevel="1" x14ac:dyDescent="0.2">
      <c r="A68" s="147">
        <v>28</v>
      </c>
      <c r="B68" s="148" t="s">
        <v>266</v>
      </c>
      <c r="C68" s="153" t="s">
        <v>267</v>
      </c>
      <c r="D68" s="149" t="s">
        <v>196</v>
      </c>
      <c r="E68" s="183">
        <v>4</v>
      </c>
      <c r="F68" s="193"/>
      <c r="G68" s="194">
        <f t="shared" si="0"/>
        <v>0</v>
      </c>
      <c r="H68" s="137">
        <v>21</v>
      </c>
      <c r="I68" s="136">
        <v>1.2999999999999999E-2</v>
      </c>
      <c r="J68" s="136">
        <f t="shared" si="1"/>
        <v>0.05</v>
      </c>
      <c r="K68" s="136">
        <v>0</v>
      </c>
      <c r="L68" s="136">
        <f t="shared" si="2"/>
        <v>0</v>
      </c>
      <c r="M68" s="137" t="s">
        <v>167</v>
      </c>
      <c r="N68" s="137" t="s">
        <v>167</v>
      </c>
      <c r="O68" s="137" t="s">
        <v>200</v>
      </c>
      <c r="P68" s="128"/>
      <c r="Q68" s="128"/>
      <c r="R68" s="128"/>
      <c r="S68" s="128"/>
      <c r="T68" s="128"/>
      <c r="U68" s="128"/>
      <c r="V68" s="128"/>
      <c r="W68" s="128" t="s">
        <v>201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ht="22.5" outlineLevel="1" x14ac:dyDescent="0.2">
      <c r="A69" s="147">
        <v>29</v>
      </c>
      <c r="B69" s="148" t="s">
        <v>268</v>
      </c>
      <c r="C69" s="153" t="s">
        <v>269</v>
      </c>
      <c r="D69" s="149" t="s">
        <v>196</v>
      </c>
      <c r="E69" s="183">
        <v>4</v>
      </c>
      <c r="F69" s="193"/>
      <c r="G69" s="194">
        <f t="shared" si="0"/>
        <v>0</v>
      </c>
      <c r="H69" s="137">
        <v>21</v>
      </c>
      <c r="I69" s="136">
        <v>4.0000000000000003E-5</v>
      </c>
      <c r="J69" s="136">
        <f t="shared" si="1"/>
        <v>0</v>
      </c>
      <c r="K69" s="136">
        <v>0</v>
      </c>
      <c r="L69" s="136">
        <f t="shared" si="2"/>
        <v>0</v>
      </c>
      <c r="M69" s="137" t="s">
        <v>167</v>
      </c>
      <c r="N69" s="137" t="s">
        <v>167</v>
      </c>
      <c r="O69" s="137" t="s">
        <v>168</v>
      </c>
      <c r="P69" s="128"/>
      <c r="Q69" s="128"/>
      <c r="R69" s="128"/>
      <c r="S69" s="128"/>
      <c r="T69" s="128"/>
      <c r="U69" s="128"/>
      <c r="V69" s="128"/>
      <c r="W69" s="128" t="s">
        <v>252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ht="33.75" outlineLevel="1" x14ac:dyDescent="0.2">
      <c r="A70" s="147">
        <v>30</v>
      </c>
      <c r="B70" s="148" t="s">
        <v>270</v>
      </c>
      <c r="C70" s="153" t="s">
        <v>271</v>
      </c>
      <c r="D70" s="149" t="s">
        <v>196</v>
      </c>
      <c r="E70" s="183">
        <v>4</v>
      </c>
      <c r="F70" s="193"/>
      <c r="G70" s="194">
        <f t="shared" si="0"/>
        <v>0</v>
      </c>
      <c r="H70" s="137">
        <v>21</v>
      </c>
      <c r="I70" s="136">
        <v>1.1999999999999999E-3</v>
      </c>
      <c r="J70" s="136">
        <f t="shared" si="1"/>
        <v>0</v>
      </c>
      <c r="K70" s="136">
        <v>0</v>
      </c>
      <c r="L70" s="136">
        <f t="shared" si="2"/>
        <v>0</v>
      </c>
      <c r="M70" s="137" t="s">
        <v>167</v>
      </c>
      <c r="N70" s="137" t="s">
        <v>167</v>
      </c>
      <c r="O70" s="137" t="s">
        <v>200</v>
      </c>
      <c r="P70" s="128"/>
      <c r="Q70" s="128"/>
      <c r="R70" s="128"/>
      <c r="S70" s="128"/>
      <c r="T70" s="128"/>
      <c r="U70" s="128"/>
      <c r="V70" s="128"/>
      <c r="W70" s="128" t="s">
        <v>201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outlineLevel="1" x14ac:dyDescent="0.2">
      <c r="A71" s="147">
        <v>31</v>
      </c>
      <c r="B71" s="148" t="s">
        <v>392</v>
      </c>
      <c r="C71" s="153" t="s">
        <v>393</v>
      </c>
      <c r="D71" s="149" t="s">
        <v>234</v>
      </c>
      <c r="E71" s="183">
        <v>3</v>
      </c>
      <c r="F71" s="193"/>
      <c r="G71" s="194">
        <f t="shared" si="0"/>
        <v>0</v>
      </c>
      <c r="H71" s="137">
        <v>21</v>
      </c>
      <c r="I71" s="136">
        <v>8.8999999999999995E-4</v>
      </c>
      <c r="J71" s="136">
        <f t="shared" si="1"/>
        <v>0</v>
      </c>
      <c r="K71" s="136">
        <v>0</v>
      </c>
      <c r="L71" s="136">
        <f t="shared" si="2"/>
        <v>0</v>
      </c>
      <c r="M71" s="137" t="s">
        <v>167</v>
      </c>
      <c r="N71" s="137" t="s">
        <v>167</v>
      </c>
      <c r="O71" s="137" t="s">
        <v>168</v>
      </c>
      <c r="P71" s="128"/>
      <c r="Q71" s="128"/>
      <c r="R71" s="128"/>
      <c r="S71" s="128"/>
      <c r="T71" s="128"/>
      <c r="U71" s="128"/>
      <c r="V71" s="128"/>
      <c r="W71" s="128" t="s">
        <v>252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ht="33.75" outlineLevel="1" x14ac:dyDescent="0.2">
      <c r="A72" s="147">
        <v>32</v>
      </c>
      <c r="B72" s="148" t="s">
        <v>394</v>
      </c>
      <c r="C72" s="153" t="s">
        <v>395</v>
      </c>
      <c r="D72" s="149" t="s">
        <v>196</v>
      </c>
      <c r="E72" s="183">
        <v>3</v>
      </c>
      <c r="F72" s="193"/>
      <c r="G72" s="194">
        <f t="shared" si="0"/>
        <v>0</v>
      </c>
      <c r="H72" s="137">
        <v>21</v>
      </c>
      <c r="I72" s="136">
        <v>1.4999999999999999E-2</v>
      </c>
      <c r="J72" s="136">
        <f t="shared" si="1"/>
        <v>0.05</v>
      </c>
      <c r="K72" s="136">
        <v>0</v>
      </c>
      <c r="L72" s="136">
        <f t="shared" si="2"/>
        <v>0</v>
      </c>
      <c r="M72" s="137" t="s">
        <v>167</v>
      </c>
      <c r="N72" s="137" t="s">
        <v>167</v>
      </c>
      <c r="O72" s="137" t="s">
        <v>200</v>
      </c>
      <c r="P72" s="128"/>
      <c r="Q72" s="128"/>
      <c r="R72" s="128"/>
      <c r="S72" s="128"/>
      <c r="T72" s="128"/>
      <c r="U72" s="128"/>
      <c r="V72" s="128"/>
      <c r="W72" s="128" t="s">
        <v>201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ht="56.25" outlineLevel="1" x14ac:dyDescent="0.2">
      <c r="A73" s="147">
        <v>33</v>
      </c>
      <c r="B73" s="148" t="s">
        <v>396</v>
      </c>
      <c r="C73" s="153" t="s">
        <v>397</v>
      </c>
      <c r="D73" s="149" t="s">
        <v>234</v>
      </c>
      <c r="E73" s="183">
        <v>3</v>
      </c>
      <c r="F73" s="193"/>
      <c r="G73" s="194">
        <f t="shared" si="0"/>
        <v>0</v>
      </c>
      <c r="H73" s="137">
        <v>21</v>
      </c>
      <c r="I73" s="136">
        <v>1.2999999999999999E-2</v>
      </c>
      <c r="J73" s="136">
        <f t="shared" si="1"/>
        <v>0.04</v>
      </c>
      <c r="K73" s="136">
        <v>0</v>
      </c>
      <c r="L73" s="136">
        <f t="shared" si="2"/>
        <v>0</v>
      </c>
      <c r="M73" s="137" t="s">
        <v>167</v>
      </c>
      <c r="N73" s="137" t="s">
        <v>167</v>
      </c>
      <c r="O73" s="137" t="s">
        <v>168</v>
      </c>
      <c r="P73" s="128"/>
      <c r="Q73" s="128"/>
      <c r="R73" s="128"/>
      <c r="S73" s="128"/>
      <c r="T73" s="128"/>
      <c r="U73" s="128"/>
      <c r="V73" s="128"/>
      <c r="W73" s="128" t="s">
        <v>252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outlineLevel="1" x14ac:dyDescent="0.2">
      <c r="A74" s="147">
        <v>34</v>
      </c>
      <c r="B74" s="148" t="s">
        <v>398</v>
      </c>
      <c r="C74" s="153" t="s">
        <v>399</v>
      </c>
      <c r="D74" s="149" t="s">
        <v>196</v>
      </c>
      <c r="E74" s="183">
        <v>1</v>
      </c>
      <c r="F74" s="193"/>
      <c r="G74" s="194">
        <f t="shared" si="0"/>
        <v>0</v>
      </c>
      <c r="H74" s="137">
        <v>21</v>
      </c>
      <c r="I74" s="136">
        <v>0</v>
      </c>
      <c r="J74" s="136">
        <f t="shared" si="1"/>
        <v>0</v>
      </c>
      <c r="K74" s="136">
        <v>0</v>
      </c>
      <c r="L74" s="136">
        <f t="shared" si="2"/>
        <v>0</v>
      </c>
      <c r="M74" s="137" t="s">
        <v>259</v>
      </c>
      <c r="N74" s="137" t="s">
        <v>199</v>
      </c>
      <c r="O74" s="137" t="s">
        <v>168</v>
      </c>
      <c r="P74" s="128"/>
      <c r="Q74" s="128"/>
      <c r="R74" s="128"/>
      <c r="S74" s="128"/>
      <c r="T74" s="128"/>
      <c r="U74" s="128"/>
      <c r="V74" s="128"/>
      <c r="W74" s="128" t="s">
        <v>252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x14ac:dyDescent="0.2">
      <c r="A75" s="141" t="s">
        <v>162</v>
      </c>
      <c r="B75" s="142" t="s">
        <v>117</v>
      </c>
      <c r="C75" s="150" t="s">
        <v>118</v>
      </c>
      <c r="D75" s="143"/>
      <c r="E75" s="180"/>
      <c r="F75" s="188"/>
      <c r="G75" s="189">
        <f>SUMIF(W76:W76,"&lt;&gt;NOR",G76:G76)</f>
        <v>0</v>
      </c>
      <c r="H75" s="140"/>
      <c r="I75" s="139"/>
      <c r="J75" s="139">
        <f>SUM(J76:J76)</f>
        <v>0</v>
      </c>
      <c r="K75" s="139"/>
      <c r="L75" s="139">
        <f>SUM(L76:L76)</f>
        <v>0</v>
      </c>
      <c r="M75" s="140"/>
      <c r="N75" s="140"/>
      <c r="O75" s="140"/>
      <c r="W75" t="s">
        <v>163</v>
      </c>
    </row>
    <row r="76" spans="1:50" outlineLevel="1" x14ac:dyDescent="0.2">
      <c r="A76" s="147">
        <v>35</v>
      </c>
      <c r="B76" s="148" t="s">
        <v>276</v>
      </c>
      <c r="C76" s="153" t="s">
        <v>277</v>
      </c>
      <c r="D76" s="149" t="s">
        <v>231</v>
      </c>
      <c r="E76" s="183">
        <v>1</v>
      </c>
      <c r="F76" s="193"/>
      <c r="G76" s="194">
        <f>ROUND(E76*F76,2)</f>
        <v>0</v>
      </c>
      <c r="H76" s="137">
        <v>21</v>
      </c>
      <c r="I76" s="136">
        <v>0</v>
      </c>
      <c r="J76" s="136">
        <f>ROUND(E76*I76,2)</f>
        <v>0</v>
      </c>
      <c r="K76" s="136">
        <v>0</v>
      </c>
      <c r="L76" s="136">
        <f>ROUND(E76*K76,2)</f>
        <v>0</v>
      </c>
      <c r="M76" s="137" t="s">
        <v>259</v>
      </c>
      <c r="N76" s="137" t="s">
        <v>199</v>
      </c>
      <c r="O76" s="137" t="s">
        <v>168</v>
      </c>
      <c r="P76" s="128"/>
      <c r="Q76" s="128"/>
      <c r="R76" s="128"/>
      <c r="S76" s="128"/>
      <c r="T76" s="128"/>
      <c r="U76" s="128"/>
      <c r="V76" s="128"/>
      <c r="W76" s="128" t="s">
        <v>252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x14ac:dyDescent="0.2">
      <c r="A77" s="141" t="s">
        <v>162</v>
      </c>
      <c r="B77" s="142" t="s">
        <v>121</v>
      </c>
      <c r="C77" s="150" t="s">
        <v>122</v>
      </c>
      <c r="D77" s="143"/>
      <c r="E77" s="180"/>
      <c r="F77" s="188"/>
      <c r="G77" s="189">
        <f>SUMIF(W78:W81,"&lt;&gt;NOR",G78:G81)</f>
        <v>0</v>
      </c>
      <c r="H77" s="140"/>
      <c r="I77" s="139"/>
      <c r="J77" s="139">
        <f>SUM(J78:J81)</f>
        <v>0.16999999999999998</v>
      </c>
      <c r="K77" s="139"/>
      <c r="L77" s="139">
        <f>SUM(L78:L81)</f>
        <v>0</v>
      </c>
      <c r="M77" s="140"/>
      <c r="N77" s="140"/>
      <c r="O77" s="140"/>
      <c r="W77" t="s">
        <v>163</v>
      </c>
    </row>
    <row r="78" spans="1:50" outlineLevel="1" x14ac:dyDescent="0.2">
      <c r="A78" s="147">
        <v>36</v>
      </c>
      <c r="B78" s="148" t="s">
        <v>278</v>
      </c>
      <c r="C78" s="153" t="s">
        <v>279</v>
      </c>
      <c r="D78" s="149" t="s">
        <v>196</v>
      </c>
      <c r="E78" s="183">
        <v>5</v>
      </c>
      <c r="F78" s="193"/>
      <c r="G78" s="194">
        <f>ROUND(E78*F78,2)</f>
        <v>0</v>
      </c>
      <c r="H78" s="137">
        <v>21</v>
      </c>
      <c r="I78" s="136">
        <v>0</v>
      </c>
      <c r="J78" s="136">
        <f>ROUND(E78*I78,2)</f>
        <v>0</v>
      </c>
      <c r="K78" s="136">
        <v>0</v>
      </c>
      <c r="L78" s="136">
        <f>ROUND(E78*K78,2)</f>
        <v>0</v>
      </c>
      <c r="M78" s="137" t="s">
        <v>167</v>
      </c>
      <c r="N78" s="137" t="s">
        <v>167</v>
      </c>
      <c r="O78" s="137" t="s">
        <v>168</v>
      </c>
      <c r="P78" s="128"/>
      <c r="Q78" s="128"/>
      <c r="R78" s="128"/>
      <c r="S78" s="128"/>
      <c r="T78" s="128"/>
      <c r="U78" s="128"/>
      <c r="V78" s="128"/>
      <c r="W78" s="128" t="s">
        <v>252</v>
      </c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outlineLevel="1" x14ac:dyDescent="0.2">
      <c r="A79" s="147">
        <v>37</v>
      </c>
      <c r="B79" s="148" t="s">
        <v>400</v>
      </c>
      <c r="C79" s="153" t="s">
        <v>401</v>
      </c>
      <c r="D79" s="149" t="s">
        <v>196</v>
      </c>
      <c r="E79" s="183">
        <v>3</v>
      </c>
      <c r="F79" s="193"/>
      <c r="G79" s="194">
        <f>ROUND(E79*F79,2)</f>
        <v>0</v>
      </c>
      <c r="H79" s="137">
        <v>21</v>
      </c>
      <c r="I79" s="136">
        <v>2.955E-2</v>
      </c>
      <c r="J79" s="136">
        <f>ROUND(E79*I79,2)</f>
        <v>0.09</v>
      </c>
      <c r="K79" s="136">
        <v>0</v>
      </c>
      <c r="L79" s="136">
        <f>ROUND(E79*K79,2)</f>
        <v>0</v>
      </c>
      <c r="M79" s="137" t="s">
        <v>167</v>
      </c>
      <c r="N79" s="137" t="s">
        <v>167</v>
      </c>
      <c r="O79" s="137" t="s">
        <v>200</v>
      </c>
      <c r="P79" s="128"/>
      <c r="Q79" s="128"/>
      <c r="R79" s="128"/>
      <c r="S79" s="128"/>
      <c r="T79" s="128"/>
      <c r="U79" s="128"/>
      <c r="V79" s="128"/>
      <c r="W79" s="128" t="s">
        <v>201</v>
      </c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outlineLevel="1" x14ac:dyDescent="0.2">
      <c r="A80" s="147">
        <v>38</v>
      </c>
      <c r="B80" s="148" t="s">
        <v>280</v>
      </c>
      <c r="C80" s="153" t="s">
        <v>281</v>
      </c>
      <c r="D80" s="149" t="s">
        <v>196</v>
      </c>
      <c r="E80" s="183">
        <v>2</v>
      </c>
      <c r="F80" s="193"/>
      <c r="G80" s="194">
        <f>ROUND(E80*F80,2)</f>
        <v>0</v>
      </c>
      <c r="H80" s="137">
        <v>21</v>
      </c>
      <c r="I80" s="136">
        <v>3.9E-2</v>
      </c>
      <c r="J80" s="136">
        <f>ROUND(E80*I80,2)</f>
        <v>0.08</v>
      </c>
      <c r="K80" s="136">
        <v>0</v>
      </c>
      <c r="L80" s="136">
        <f>ROUND(E80*K80,2)</f>
        <v>0</v>
      </c>
      <c r="M80" s="137" t="s">
        <v>167</v>
      </c>
      <c r="N80" s="137" t="s">
        <v>167</v>
      </c>
      <c r="O80" s="137" t="s">
        <v>200</v>
      </c>
      <c r="P80" s="128"/>
      <c r="Q80" s="128"/>
      <c r="R80" s="128"/>
      <c r="S80" s="128"/>
      <c r="T80" s="128"/>
      <c r="U80" s="128"/>
      <c r="V80" s="128"/>
      <c r="W80" s="128" t="s">
        <v>201</v>
      </c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ht="22.5" outlineLevel="1" x14ac:dyDescent="0.2">
      <c r="A81" s="147">
        <v>39</v>
      </c>
      <c r="B81" s="148" t="s">
        <v>282</v>
      </c>
      <c r="C81" s="153" t="s">
        <v>283</v>
      </c>
      <c r="D81" s="149" t="s">
        <v>191</v>
      </c>
      <c r="E81" s="183">
        <v>0.16664999999999999</v>
      </c>
      <c r="F81" s="193"/>
      <c r="G81" s="194">
        <f>ROUND(E81*F81,2)</f>
        <v>0</v>
      </c>
      <c r="H81" s="137">
        <v>21</v>
      </c>
      <c r="I81" s="136">
        <v>0</v>
      </c>
      <c r="J81" s="136">
        <f>ROUND(E81*I81,2)</f>
        <v>0</v>
      </c>
      <c r="K81" s="136">
        <v>0</v>
      </c>
      <c r="L81" s="136">
        <f>ROUND(E81*K81,2)</f>
        <v>0</v>
      </c>
      <c r="M81" s="137" t="s">
        <v>167</v>
      </c>
      <c r="N81" s="137" t="s">
        <v>167</v>
      </c>
      <c r="O81" s="137" t="s">
        <v>248</v>
      </c>
      <c r="P81" s="128"/>
      <c r="Q81" s="128"/>
      <c r="R81" s="128"/>
      <c r="S81" s="128"/>
      <c r="T81" s="128"/>
      <c r="U81" s="128"/>
      <c r="V81" s="128"/>
      <c r="W81" s="128" t="s">
        <v>249</v>
      </c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1:50" x14ac:dyDescent="0.2">
      <c r="A82" s="141" t="s">
        <v>162</v>
      </c>
      <c r="B82" s="142" t="s">
        <v>125</v>
      </c>
      <c r="C82" s="150" t="s">
        <v>126</v>
      </c>
      <c r="D82" s="143"/>
      <c r="E82" s="180"/>
      <c r="F82" s="188"/>
      <c r="G82" s="189">
        <f>SUMIF(W83:W87,"&lt;&gt;NOR",G83:G87)</f>
        <v>0</v>
      </c>
      <c r="H82" s="140"/>
      <c r="I82" s="139"/>
      <c r="J82" s="139">
        <f>SUM(J83:J87)</f>
        <v>0.47</v>
      </c>
      <c r="K82" s="139"/>
      <c r="L82" s="139">
        <f>SUM(L83:L87)</f>
        <v>0</v>
      </c>
      <c r="M82" s="140"/>
      <c r="N82" s="140"/>
      <c r="O82" s="140"/>
      <c r="W82" t="s">
        <v>163</v>
      </c>
    </row>
    <row r="83" spans="1:50" ht="33.75" outlineLevel="1" x14ac:dyDescent="0.2">
      <c r="A83" s="147">
        <v>40</v>
      </c>
      <c r="B83" s="148" t="s">
        <v>284</v>
      </c>
      <c r="C83" s="153" t="s">
        <v>285</v>
      </c>
      <c r="D83" s="149" t="s">
        <v>166</v>
      </c>
      <c r="E83" s="183">
        <v>19.510000000000002</v>
      </c>
      <c r="F83" s="193"/>
      <c r="G83" s="194">
        <f>ROUND(E83*F83,2)</f>
        <v>0</v>
      </c>
      <c r="H83" s="137">
        <v>21</v>
      </c>
      <c r="I83" s="136">
        <v>5.0400000000000002E-3</v>
      </c>
      <c r="J83" s="136">
        <f>ROUND(E83*I83,2)</f>
        <v>0.1</v>
      </c>
      <c r="K83" s="136">
        <v>0</v>
      </c>
      <c r="L83" s="136">
        <f>ROUND(E83*K83,2)</f>
        <v>0</v>
      </c>
      <c r="M83" s="137" t="s">
        <v>167</v>
      </c>
      <c r="N83" s="137" t="s">
        <v>167</v>
      </c>
      <c r="O83" s="137" t="s">
        <v>168</v>
      </c>
      <c r="P83" s="128"/>
      <c r="Q83" s="128"/>
      <c r="R83" s="128"/>
      <c r="S83" s="128"/>
      <c r="T83" s="128"/>
      <c r="U83" s="128"/>
      <c r="V83" s="128"/>
      <c r="W83" s="128" t="s">
        <v>252</v>
      </c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1:50" ht="22.5" outlineLevel="1" x14ac:dyDescent="0.2">
      <c r="A84" s="144">
        <v>41</v>
      </c>
      <c r="B84" s="145" t="s">
        <v>286</v>
      </c>
      <c r="C84" s="151" t="s">
        <v>287</v>
      </c>
      <c r="D84" s="146" t="s">
        <v>166</v>
      </c>
      <c r="E84" s="181">
        <v>20.485499999999998</v>
      </c>
      <c r="F84" s="190"/>
      <c r="G84" s="191">
        <f>ROUND(E84*F84,2)</f>
        <v>0</v>
      </c>
      <c r="H84" s="137">
        <v>21</v>
      </c>
      <c r="I84" s="136">
        <v>1.7999999999999999E-2</v>
      </c>
      <c r="J84" s="136">
        <f>ROUND(E84*I84,2)</f>
        <v>0.37</v>
      </c>
      <c r="K84" s="136">
        <v>0</v>
      </c>
      <c r="L84" s="136">
        <f>ROUND(E84*K84,2)</f>
        <v>0</v>
      </c>
      <c r="M84" s="137" t="s">
        <v>167</v>
      </c>
      <c r="N84" s="137" t="s">
        <v>167</v>
      </c>
      <c r="O84" s="137" t="s">
        <v>200</v>
      </c>
      <c r="P84" s="128"/>
      <c r="Q84" s="128"/>
      <c r="R84" s="128"/>
      <c r="S84" s="128"/>
      <c r="T84" s="128"/>
      <c r="U84" s="128"/>
      <c r="V84" s="128"/>
      <c r="W84" s="128" t="s">
        <v>201</v>
      </c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outlineLevel="2" x14ac:dyDescent="0.2">
      <c r="A85" s="134"/>
      <c r="B85" s="135"/>
      <c r="C85" s="152" t="s">
        <v>624</v>
      </c>
      <c r="D85" s="138"/>
      <c r="E85" s="182"/>
      <c r="F85" s="192"/>
      <c r="G85" s="192"/>
      <c r="H85" s="137"/>
      <c r="I85" s="136"/>
      <c r="J85" s="136"/>
      <c r="K85" s="136"/>
      <c r="L85" s="136"/>
      <c r="M85" s="137"/>
      <c r="N85" s="137"/>
      <c r="O85" s="137"/>
      <c r="P85" s="128"/>
      <c r="Q85" s="128"/>
      <c r="R85" s="128"/>
      <c r="S85" s="128"/>
      <c r="T85" s="128"/>
      <c r="U85" s="128"/>
      <c r="V85" s="128"/>
      <c r="W85" s="128" t="s">
        <v>171</v>
      </c>
      <c r="X85" s="128">
        <v>0</v>
      </c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outlineLevel="3" x14ac:dyDescent="0.2">
      <c r="A86" s="134"/>
      <c r="B86" s="135"/>
      <c r="C86" s="152" t="s">
        <v>625</v>
      </c>
      <c r="D86" s="138"/>
      <c r="E86" s="182">
        <v>20.49</v>
      </c>
      <c r="F86" s="192"/>
      <c r="G86" s="192"/>
      <c r="H86" s="137"/>
      <c r="I86" s="136"/>
      <c r="J86" s="136"/>
      <c r="K86" s="136"/>
      <c r="L86" s="136"/>
      <c r="M86" s="137"/>
      <c r="N86" s="137"/>
      <c r="O86" s="137"/>
      <c r="P86" s="128"/>
      <c r="Q86" s="128"/>
      <c r="R86" s="128"/>
      <c r="S86" s="128"/>
      <c r="T86" s="128"/>
      <c r="U86" s="128"/>
      <c r="V86" s="128"/>
      <c r="W86" s="128" t="s">
        <v>171</v>
      </c>
      <c r="X86" s="128">
        <v>0</v>
      </c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ht="22.5" outlineLevel="1" x14ac:dyDescent="0.2">
      <c r="A87" s="147">
        <v>42</v>
      </c>
      <c r="B87" s="148" t="s">
        <v>290</v>
      </c>
      <c r="C87" s="153" t="s">
        <v>291</v>
      </c>
      <c r="D87" s="149" t="s">
        <v>191</v>
      </c>
      <c r="E87" s="183">
        <v>0.46706999999999999</v>
      </c>
      <c r="F87" s="193"/>
      <c r="G87" s="194">
        <f>ROUND(E87*F87,2)</f>
        <v>0</v>
      </c>
      <c r="H87" s="137">
        <v>21</v>
      </c>
      <c r="I87" s="136">
        <v>0</v>
      </c>
      <c r="J87" s="136">
        <f>ROUND(E87*I87,2)</f>
        <v>0</v>
      </c>
      <c r="K87" s="136">
        <v>0</v>
      </c>
      <c r="L87" s="136">
        <f>ROUND(E87*K87,2)</f>
        <v>0</v>
      </c>
      <c r="M87" s="137" t="s">
        <v>167</v>
      </c>
      <c r="N87" s="137" t="s">
        <v>167</v>
      </c>
      <c r="O87" s="137" t="s">
        <v>248</v>
      </c>
      <c r="P87" s="128"/>
      <c r="Q87" s="128"/>
      <c r="R87" s="128"/>
      <c r="S87" s="128"/>
      <c r="T87" s="128"/>
      <c r="U87" s="128"/>
      <c r="V87" s="128"/>
      <c r="W87" s="128" t="s">
        <v>249</v>
      </c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x14ac:dyDescent="0.2">
      <c r="A88" s="141" t="s">
        <v>162</v>
      </c>
      <c r="B88" s="142" t="s">
        <v>130</v>
      </c>
      <c r="C88" s="150" t="s">
        <v>131</v>
      </c>
      <c r="D88" s="143"/>
      <c r="E88" s="180"/>
      <c r="F88" s="188"/>
      <c r="G88" s="189">
        <f>SUMIF(W89:W95,"&lt;&gt;NOR",G89:G95)</f>
        <v>0</v>
      </c>
      <c r="H88" s="140"/>
      <c r="I88" s="139"/>
      <c r="J88" s="139">
        <f>SUM(J89:J95)</f>
        <v>1.33</v>
      </c>
      <c r="K88" s="139"/>
      <c r="L88" s="139">
        <f>SUM(L89:L95)</f>
        <v>0</v>
      </c>
      <c r="M88" s="140"/>
      <c r="N88" s="140"/>
      <c r="O88" s="140"/>
      <c r="W88" t="s">
        <v>163</v>
      </c>
    </row>
    <row r="89" spans="1:50" ht="22.5" outlineLevel="1" x14ac:dyDescent="0.2">
      <c r="A89" s="144">
        <v>43</v>
      </c>
      <c r="B89" s="145" t="s">
        <v>292</v>
      </c>
      <c r="C89" s="151" t="s">
        <v>293</v>
      </c>
      <c r="D89" s="146" t="s">
        <v>166</v>
      </c>
      <c r="E89" s="181">
        <v>75.34</v>
      </c>
      <c r="F89" s="190"/>
      <c r="G89" s="191">
        <f>ROUND(E89*F89,2)</f>
        <v>0</v>
      </c>
      <c r="H89" s="137">
        <v>21</v>
      </c>
      <c r="I89" s="136">
        <v>4.8300000000000001E-3</v>
      </c>
      <c r="J89" s="136">
        <f>ROUND(E89*I89,2)</f>
        <v>0.36</v>
      </c>
      <c r="K89" s="136">
        <v>0</v>
      </c>
      <c r="L89" s="136">
        <f>ROUND(E89*K89,2)</f>
        <v>0</v>
      </c>
      <c r="M89" s="137" t="s">
        <v>167</v>
      </c>
      <c r="N89" s="137" t="s">
        <v>167</v>
      </c>
      <c r="O89" s="137" t="s">
        <v>168</v>
      </c>
      <c r="P89" s="128"/>
      <c r="Q89" s="128"/>
      <c r="R89" s="128"/>
      <c r="S89" s="128"/>
      <c r="T89" s="128"/>
      <c r="U89" s="128"/>
      <c r="V89" s="128"/>
      <c r="W89" s="128" t="s">
        <v>252</v>
      </c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1:50" outlineLevel="2" x14ac:dyDescent="0.2">
      <c r="A90" s="134"/>
      <c r="B90" s="135"/>
      <c r="C90" s="152" t="s">
        <v>621</v>
      </c>
      <c r="D90" s="138"/>
      <c r="E90" s="182"/>
      <c r="F90" s="192"/>
      <c r="G90" s="192"/>
      <c r="H90" s="137"/>
      <c r="I90" s="136"/>
      <c r="J90" s="136"/>
      <c r="K90" s="136"/>
      <c r="L90" s="136"/>
      <c r="M90" s="137"/>
      <c r="N90" s="137"/>
      <c r="O90" s="137"/>
      <c r="P90" s="128"/>
      <c r="Q90" s="128"/>
      <c r="R90" s="128"/>
      <c r="S90" s="128"/>
      <c r="T90" s="128"/>
      <c r="U90" s="128"/>
      <c r="V90" s="128"/>
      <c r="W90" s="128" t="s">
        <v>171</v>
      </c>
      <c r="X90" s="128">
        <v>0</v>
      </c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outlineLevel="3" x14ac:dyDescent="0.2">
      <c r="A91" s="134"/>
      <c r="B91" s="135"/>
      <c r="C91" s="152" t="s">
        <v>614</v>
      </c>
      <c r="D91" s="138"/>
      <c r="E91" s="182">
        <v>75.34</v>
      </c>
      <c r="F91" s="192"/>
      <c r="G91" s="192"/>
      <c r="H91" s="137"/>
      <c r="I91" s="136"/>
      <c r="J91" s="136"/>
      <c r="K91" s="136"/>
      <c r="L91" s="136"/>
      <c r="M91" s="137"/>
      <c r="N91" s="137"/>
      <c r="O91" s="137"/>
      <c r="P91" s="128"/>
      <c r="Q91" s="128"/>
      <c r="R91" s="128"/>
      <c r="S91" s="128"/>
      <c r="T91" s="128"/>
      <c r="U91" s="128"/>
      <c r="V91" s="128"/>
      <c r="W91" s="128" t="s">
        <v>171</v>
      </c>
      <c r="X91" s="128">
        <v>0</v>
      </c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ht="22.5" outlineLevel="1" x14ac:dyDescent="0.2">
      <c r="A92" s="144">
        <v>44</v>
      </c>
      <c r="B92" s="145" t="s">
        <v>294</v>
      </c>
      <c r="C92" s="151" t="s">
        <v>295</v>
      </c>
      <c r="D92" s="146" t="s">
        <v>166</v>
      </c>
      <c r="E92" s="181">
        <v>79.106999999999999</v>
      </c>
      <c r="F92" s="190"/>
      <c r="G92" s="191">
        <f>ROUND(E92*F92,2)</f>
        <v>0</v>
      </c>
      <c r="H92" s="137">
        <v>21</v>
      </c>
      <c r="I92" s="136">
        <v>1.2200000000000001E-2</v>
      </c>
      <c r="J92" s="136">
        <f>ROUND(E92*I92,2)</f>
        <v>0.97</v>
      </c>
      <c r="K92" s="136">
        <v>0</v>
      </c>
      <c r="L92" s="136">
        <f>ROUND(E92*K92,2)</f>
        <v>0</v>
      </c>
      <c r="M92" s="137" t="s">
        <v>296</v>
      </c>
      <c r="N92" s="137" t="s">
        <v>199</v>
      </c>
      <c r="O92" s="137" t="s">
        <v>200</v>
      </c>
      <c r="P92" s="128"/>
      <c r="Q92" s="128"/>
      <c r="R92" s="128"/>
      <c r="S92" s="128"/>
      <c r="T92" s="128"/>
      <c r="U92" s="128"/>
      <c r="V92" s="128"/>
      <c r="W92" s="128" t="s">
        <v>201</v>
      </c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outlineLevel="2" x14ac:dyDescent="0.2">
      <c r="A93" s="134"/>
      <c r="B93" s="135"/>
      <c r="C93" s="152" t="s">
        <v>626</v>
      </c>
      <c r="D93" s="138"/>
      <c r="E93" s="182"/>
      <c r="F93" s="192"/>
      <c r="G93" s="192"/>
      <c r="H93" s="137"/>
      <c r="I93" s="136"/>
      <c r="J93" s="136"/>
      <c r="K93" s="136"/>
      <c r="L93" s="136"/>
      <c r="M93" s="137"/>
      <c r="N93" s="137"/>
      <c r="O93" s="137"/>
      <c r="P93" s="128"/>
      <c r="Q93" s="128"/>
      <c r="R93" s="128"/>
      <c r="S93" s="128"/>
      <c r="T93" s="128"/>
      <c r="U93" s="128"/>
      <c r="V93" s="128"/>
      <c r="W93" s="128" t="s">
        <v>171</v>
      </c>
      <c r="X93" s="128">
        <v>0</v>
      </c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</row>
    <row r="94" spans="1:50" outlineLevel="3" x14ac:dyDescent="0.2">
      <c r="A94" s="134"/>
      <c r="B94" s="135"/>
      <c r="C94" s="152" t="s">
        <v>627</v>
      </c>
      <c r="D94" s="138"/>
      <c r="E94" s="182">
        <v>79.11</v>
      </c>
      <c r="F94" s="192"/>
      <c r="G94" s="192"/>
      <c r="H94" s="137"/>
      <c r="I94" s="136"/>
      <c r="J94" s="136"/>
      <c r="K94" s="136"/>
      <c r="L94" s="136"/>
      <c r="M94" s="137"/>
      <c r="N94" s="137"/>
      <c r="O94" s="137"/>
      <c r="P94" s="128"/>
      <c r="Q94" s="128"/>
      <c r="R94" s="128"/>
      <c r="S94" s="128"/>
      <c r="T94" s="128"/>
      <c r="U94" s="128"/>
      <c r="V94" s="128"/>
      <c r="W94" s="128" t="s">
        <v>171</v>
      </c>
      <c r="X94" s="128">
        <v>0</v>
      </c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ht="22.5" outlineLevel="1" x14ac:dyDescent="0.2">
      <c r="A95" s="147">
        <v>45</v>
      </c>
      <c r="B95" s="148" t="s">
        <v>299</v>
      </c>
      <c r="C95" s="153" t="s">
        <v>300</v>
      </c>
      <c r="D95" s="149" t="s">
        <v>191</v>
      </c>
      <c r="E95" s="183">
        <v>1.329</v>
      </c>
      <c r="F95" s="193"/>
      <c r="G95" s="194">
        <f>ROUND(E95*F95,2)</f>
        <v>0</v>
      </c>
      <c r="H95" s="137">
        <v>21</v>
      </c>
      <c r="I95" s="136">
        <v>0</v>
      </c>
      <c r="J95" s="136">
        <f>ROUND(E95*I95,2)</f>
        <v>0</v>
      </c>
      <c r="K95" s="136">
        <v>0</v>
      </c>
      <c r="L95" s="136">
        <f>ROUND(E95*K95,2)</f>
        <v>0</v>
      </c>
      <c r="M95" s="137" t="s">
        <v>167</v>
      </c>
      <c r="N95" s="137" t="s">
        <v>167</v>
      </c>
      <c r="O95" s="137" t="s">
        <v>248</v>
      </c>
      <c r="P95" s="128"/>
      <c r="Q95" s="128"/>
      <c r="R95" s="128"/>
      <c r="S95" s="128"/>
      <c r="T95" s="128"/>
      <c r="U95" s="128"/>
      <c r="V95" s="128"/>
      <c r="W95" s="128" t="s">
        <v>249</v>
      </c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x14ac:dyDescent="0.2">
      <c r="A96" s="141" t="s">
        <v>162</v>
      </c>
      <c r="B96" s="142" t="s">
        <v>134</v>
      </c>
      <c r="C96" s="150" t="s">
        <v>135</v>
      </c>
      <c r="D96" s="143"/>
      <c r="E96" s="180"/>
      <c r="F96" s="188"/>
      <c r="G96" s="189">
        <f>SUMIF(W97:W99,"&lt;&gt;NOR",G97:G99)</f>
        <v>0</v>
      </c>
      <c r="H96" s="140"/>
      <c r="I96" s="139"/>
      <c r="J96" s="139">
        <f>SUM(J97:J99)</f>
        <v>0.01</v>
      </c>
      <c r="K96" s="139"/>
      <c r="L96" s="139">
        <f>SUM(L97:L99)</f>
        <v>0</v>
      </c>
      <c r="M96" s="140"/>
      <c r="N96" s="140"/>
      <c r="O96" s="140"/>
      <c r="W96" t="s">
        <v>163</v>
      </c>
    </row>
    <row r="97" spans="1:50" ht="22.5" outlineLevel="1" x14ac:dyDescent="0.2">
      <c r="A97" s="144">
        <v>46</v>
      </c>
      <c r="B97" s="145" t="s">
        <v>301</v>
      </c>
      <c r="C97" s="151" t="s">
        <v>302</v>
      </c>
      <c r="D97" s="146" t="s">
        <v>166</v>
      </c>
      <c r="E97" s="181">
        <v>35.39</v>
      </c>
      <c r="F97" s="190"/>
      <c r="G97" s="191">
        <f>ROUND(E97*F97,2)</f>
        <v>0</v>
      </c>
      <c r="H97" s="137">
        <v>21</v>
      </c>
      <c r="I97" s="136">
        <v>2.9E-4</v>
      </c>
      <c r="J97" s="136">
        <f>ROUND(E97*I97,2)</f>
        <v>0.01</v>
      </c>
      <c r="K97" s="136">
        <v>0</v>
      </c>
      <c r="L97" s="136">
        <f>ROUND(E97*K97,2)</f>
        <v>0</v>
      </c>
      <c r="M97" s="137" t="s">
        <v>259</v>
      </c>
      <c r="N97" s="137" t="s">
        <v>199</v>
      </c>
      <c r="O97" s="137" t="s">
        <v>168</v>
      </c>
      <c r="P97" s="128"/>
      <c r="Q97" s="128"/>
      <c r="R97" s="128"/>
      <c r="S97" s="128"/>
      <c r="T97" s="128"/>
      <c r="U97" s="128"/>
      <c r="V97" s="128"/>
      <c r="W97" s="128" t="s">
        <v>252</v>
      </c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</row>
    <row r="98" spans="1:50" outlineLevel="2" x14ac:dyDescent="0.2">
      <c r="A98" s="134"/>
      <c r="B98" s="135"/>
      <c r="C98" s="152" t="s">
        <v>628</v>
      </c>
      <c r="D98" s="138"/>
      <c r="E98" s="182"/>
      <c r="F98" s="192"/>
      <c r="G98" s="192"/>
      <c r="H98" s="137"/>
      <c r="I98" s="136"/>
      <c r="J98" s="136"/>
      <c r="K98" s="136"/>
      <c r="L98" s="136"/>
      <c r="M98" s="137"/>
      <c r="N98" s="137"/>
      <c r="O98" s="137"/>
      <c r="P98" s="128"/>
      <c r="Q98" s="128"/>
      <c r="R98" s="128"/>
      <c r="S98" s="128"/>
      <c r="T98" s="128"/>
      <c r="U98" s="128"/>
      <c r="V98" s="128"/>
      <c r="W98" s="128" t="s">
        <v>171</v>
      </c>
      <c r="X98" s="128">
        <v>0</v>
      </c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outlineLevel="3" x14ac:dyDescent="0.2">
      <c r="A99" s="134"/>
      <c r="B99" s="135"/>
      <c r="C99" s="152" t="s">
        <v>623</v>
      </c>
      <c r="D99" s="138"/>
      <c r="E99" s="182">
        <v>35.39</v>
      </c>
      <c r="F99" s="192"/>
      <c r="G99" s="192"/>
      <c r="H99" s="137"/>
      <c r="I99" s="136"/>
      <c r="J99" s="136"/>
      <c r="K99" s="136"/>
      <c r="L99" s="136"/>
      <c r="M99" s="137"/>
      <c r="N99" s="137"/>
      <c r="O99" s="137"/>
      <c r="P99" s="128"/>
      <c r="Q99" s="128"/>
      <c r="R99" s="128"/>
      <c r="S99" s="128"/>
      <c r="T99" s="128"/>
      <c r="U99" s="128"/>
      <c r="V99" s="128"/>
      <c r="W99" s="128" t="s">
        <v>171</v>
      </c>
      <c r="X99" s="128">
        <v>0</v>
      </c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</row>
    <row r="100" spans="1:50" x14ac:dyDescent="0.2">
      <c r="A100" s="141" t="s">
        <v>162</v>
      </c>
      <c r="B100" s="142" t="s">
        <v>136</v>
      </c>
      <c r="C100" s="150" t="s">
        <v>137</v>
      </c>
      <c r="D100" s="143"/>
      <c r="E100" s="180"/>
      <c r="F100" s="188"/>
      <c r="G100" s="189">
        <f>SUMIF(W101:W101,"&lt;&gt;NOR",G101:G101)</f>
        <v>0</v>
      </c>
      <c r="H100" s="140"/>
      <c r="I100" s="139"/>
      <c r="J100" s="139">
        <f>SUM(J101:J101)</f>
        <v>0</v>
      </c>
      <c r="K100" s="139"/>
      <c r="L100" s="139">
        <f>SUM(L101:L101)</f>
        <v>0</v>
      </c>
      <c r="M100" s="140"/>
      <c r="N100" s="140"/>
      <c r="O100" s="140"/>
      <c r="W100" t="s">
        <v>163</v>
      </c>
    </row>
    <row r="101" spans="1:50" outlineLevel="1" x14ac:dyDescent="0.2">
      <c r="A101" s="147">
        <v>47</v>
      </c>
      <c r="B101" s="148" t="s">
        <v>304</v>
      </c>
      <c r="C101" s="153" t="s">
        <v>305</v>
      </c>
      <c r="D101" s="149" t="s">
        <v>231</v>
      </c>
      <c r="E101" s="183">
        <v>1</v>
      </c>
      <c r="F101" s="193"/>
      <c r="G101" s="194">
        <f>ROUND(E101*F101,2)</f>
        <v>0</v>
      </c>
      <c r="H101" s="137">
        <v>21</v>
      </c>
      <c r="I101" s="136">
        <v>0</v>
      </c>
      <c r="J101" s="136">
        <f>ROUND(E101*I101,2)</f>
        <v>0</v>
      </c>
      <c r="K101" s="136">
        <v>0</v>
      </c>
      <c r="L101" s="136">
        <f>ROUND(E101*K101,2)</f>
        <v>0</v>
      </c>
      <c r="M101" s="137" t="s">
        <v>259</v>
      </c>
      <c r="N101" s="137" t="s">
        <v>199</v>
      </c>
      <c r="O101" s="137" t="s">
        <v>168</v>
      </c>
      <c r="P101" s="128"/>
      <c r="Q101" s="128"/>
      <c r="R101" s="128"/>
      <c r="S101" s="128"/>
      <c r="T101" s="128"/>
      <c r="U101" s="128"/>
      <c r="V101" s="128"/>
      <c r="W101" s="128" t="s">
        <v>306</v>
      </c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</row>
    <row r="102" spans="1:50" x14ac:dyDescent="0.2">
      <c r="A102" s="141" t="s">
        <v>162</v>
      </c>
      <c r="B102" s="142" t="s">
        <v>138</v>
      </c>
      <c r="C102" s="150" t="s">
        <v>139</v>
      </c>
      <c r="D102" s="143"/>
      <c r="E102" s="180"/>
      <c r="F102" s="188"/>
      <c r="G102" s="189">
        <f>SUMIF(W103:W108,"&lt;&gt;NOR",G103:G108)</f>
        <v>0</v>
      </c>
      <c r="H102" s="140"/>
      <c r="I102" s="139"/>
      <c r="J102" s="139">
        <f>SUM(J103:J108)</f>
        <v>0</v>
      </c>
      <c r="K102" s="139"/>
      <c r="L102" s="139">
        <f>SUM(L103:L108)</f>
        <v>0</v>
      </c>
      <c r="M102" s="140"/>
      <c r="N102" s="140"/>
      <c r="O102" s="140"/>
      <c r="W102" t="s">
        <v>163</v>
      </c>
    </row>
    <row r="103" spans="1:50" ht="22.5" outlineLevel="1" x14ac:dyDescent="0.2">
      <c r="A103" s="147">
        <v>48</v>
      </c>
      <c r="B103" s="148" t="s">
        <v>307</v>
      </c>
      <c r="C103" s="153" t="s">
        <v>308</v>
      </c>
      <c r="D103" s="149" t="s">
        <v>191</v>
      </c>
      <c r="E103" s="183">
        <v>14.798690000000001</v>
      </c>
      <c r="F103" s="193"/>
      <c r="G103" s="194">
        <f t="shared" ref="G103:G108" si="3">ROUND(E103*F103,2)</f>
        <v>0</v>
      </c>
      <c r="H103" s="137">
        <v>21</v>
      </c>
      <c r="I103" s="136">
        <v>0</v>
      </c>
      <c r="J103" s="136">
        <f t="shared" ref="J103:J108" si="4">ROUND(E103*I103,2)</f>
        <v>0</v>
      </c>
      <c r="K103" s="136">
        <v>0</v>
      </c>
      <c r="L103" s="136">
        <f t="shared" ref="L103:L108" si="5">ROUND(E103*K103,2)</f>
        <v>0</v>
      </c>
      <c r="M103" s="137" t="s">
        <v>167</v>
      </c>
      <c r="N103" s="137" t="s">
        <v>167</v>
      </c>
      <c r="O103" s="137" t="s">
        <v>309</v>
      </c>
      <c r="P103" s="128"/>
      <c r="Q103" s="128"/>
      <c r="R103" s="128"/>
      <c r="S103" s="128"/>
      <c r="T103" s="128"/>
      <c r="U103" s="128"/>
      <c r="V103" s="128"/>
      <c r="W103" s="128" t="s">
        <v>310</v>
      </c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ht="22.5" outlineLevel="1" x14ac:dyDescent="0.2">
      <c r="A104" s="147">
        <v>49</v>
      </c>
      <c r="B104" s="148" t="s">
        <v>311</v>
      </c>
      <c r="C104" s="153" t="s">
        <v>312</v>
      </c>
      <c r="D104" s="149" t="s">
        <v>191</v>
      </c>
      <c r="E104" s="183">
        <v>14.798690000000001</v>
      </c>
      <c r="F104" s="193"/>
      <c r="G104" s="194">
        <f t="shared" si="3"/>
        <v>0</v>
      </c>
      <c r="H104" s="137">
        <v>21</v>
      </c>
      <c r="I104" s="136">
        <v>0</v>
      </c>
      <c r="J104" s="136">
        <f t="shared" si="4"/>
        <v>0</v>
      </c>
      <c r="K104" s="136">
        <v>0</v>
      </c>
      <c r="L104" s="136">
        <f t="shared" si="5"/>
        <v>0</v>
      </c>
      <c r="M104" s="137" t="s">
        <v>167</v>
      </c>
      <c r="N104" s="137" t="s">
        <v>167</v>
      </c>
      <c r="O104" s="137" t="s">
        <v>309</v>
      </c>
      <c r="P104" s="128"/>
      <c r="Q104" s="128"/>
      <c r="R104" s="128"/>
      <c r="S104" s="128"/>
      <c r="T104" s="128"/>
      <c r="U104" s="128"/>
      <c r="V104" s="128"/>
      <c r="W104" s="128" t="s">
        <v>310</v>
      </c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</row>
    <row r="105" spans="1:50" ht="33.75" outlineLevel="1" x14ac:dyDescent="0.2">
      <c r="A105" s="147">
        <v>50</v>
      </c>
      <c r="B105" s="148" t="s">
        <v>313</v>
      </c>
      <c r="C105" s="153" t="s">
        <v>314</v>
      </c>
      <c r="D105" s="149" t="s">
        <v>191</v>
      </c>
      <c r="E105" s="183">
        <v>14.798690000000001</v>
      </c>
      <c r="F105" s="193"/>
      <c r="G105" s="194">
        <f t="shared" si="3"/>
        <v>0</v>
      </c>
      <c r="H105" s="137">
        <v>21</v>
      </c>
      <c r="I105" s="136">
        <v>0</v>
      </c>
      <c r="J105" s="136">
        <f t="shared" si="4"/>
        <v>0</v>
      </c>
      <c r="K105" s="136">
        <v>0</v>
      </c>
      <c r="L105" s="136">
        <f t="shared" si="5"/>
        <v>0</v>
      </c>
      <c r="M105" s="137" t="s">
        <v>167</v>
      </c>
      <c r="N105" s="137" t="s">
        <v>167</v>
      </c>
      <c r="O105" s="137" t="s">
        <v>309</v>
      </c>
      <c r="P105" s="128"/>
      <c r="Q105" s="128"/>
      <c r="R105" s="128"/>
      <c r="S105" s="128"/>
      <c r="T105" s="128"/>
      <c r="U105" s="128"/>
      <c r="V105" s="128"/>
      <c r="W105" s="128" t="s">
        <v>310</v>
      </c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</row>
    <row r="106" spans="1:50" outlineLevel="1" x14ac:dyDescent="0.2">
      <c r="A106" s="147">
        <v>51</v>
      </c>
      <c r="B106" s="148" t="s">
        <v>315</v>
      </c>
      <c r="C106" s="153" t="s">
        <v>316</v>
      </c>
      <c r="D106" s="149" t="s">
        <v>191</v>
      </c>
      <c r="E106" s="183">
        <v>14.798690000000001</v>
      </c>
      <c r="F106" s="193"/>
      <c r="G106" s="194">
        <f t="shared" si="3"/>
        <v>0</v>
      </c>
      <c r="H106" s="137">
        <v>21</v>
      </c>
      <c r="I106" s="136">
        <v>0</v>
      </c>
      <c r="J106" s="136">
        <f t="shared" si="4"/>
        <v>0</v>
      </c>
      <c r="K106" s="136">
        <v>0</v>
      </c>
      <c r="L106" s="136">
        <f t="shared" si="5"/>
        <v>0</v>
      </c>
      <c r="M106" s="137" t="s">
        <v>167</v>
      </c>
      <c r="N106" s="137" t="s">
        <v>167</v>
      </c>
      <c r="O106" s="137" t="s">
        <v>309</v>
      </c>
      <c r="P106" s="128"/>
      <c r="Q106" s="128"/>
      <c r="R106" s="128"/>
      <c r="S106" s="128"/>
      <c r="T106" s="128"/>
      <c r="U106" s="128"/>
      <c r="V106" s="128"/>
      <c r="W106" s="128" t="s">
        <v>310</v>
      </c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</row>
    <row r="107" spans="1:50" ht="22.5" outlineLevel="1" x14ac:dyDescent="0.2">
      <c r="A107" s="147">
        <v>52</v>
      </c>
      <c r="B107" s="148" t="s">
        <v>317</v>
      </c>
      <c r="C107" s="153" t="s">
        <v>318</v>
      </c>
      <c r="D107" s="149" t="s">
        <v>191</v>
      </c>
      <c r="E107" s="183">
        <v>14.798690000000001</v>
      </c>
      <c r="F107" s="193"/>
      <c r="G107" s="194">
        <f t="shared" si="3"/>
        <v>0</v>
      </c>
      <c r="H107" s="137">
        <v>21</v>
      </c>
      <c r="I107" s="136">
        <v>0</v>
      </c>
      <c r="J107" s="136">
        <f t="shared" si="4"/>
        <v>0</v>
      </c>
      <c r="K107" s="136">
        <v>0</v>
      </c>
      <c r="L107" s="136">
        <f t="shared" si="5"/>
        <v>0</v>
      </c>
      <c r="M107" s="137" t="s">
        <v>167</v>
      </c>
      <c r="N107" s="137" t="s">
        <v>167</v>
      </c>
      <c r="O107" s="137" t="s">
        <v>309</v>
      </c>
      <c r="P107" s="128"/>
      <c r="Q107" s="128"/>
      <c r="R107" s="128"/>
      <c r="S107" s="128"/>
      <c r="T107" s="128"/>
      <c r="U107" s="128"/>
      <c r="V107" s="128"/>
      <c r="W107" s="128" t="s">
        <v>310</v>
      </c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</row>
    <row r="108" spans="1:50" ht="22.5" outlineLevel="1" x14ac:dyDescent="0.2">
      <c r="A108" s="144">
        <v>53</v>
      </c>
      <c r="B108" s="145" t="s">
        <v>319</v>
      </c>
      <c r="C108" s="151" t="s">
        <v>320</v>
      </c>
      <c r="D108" s="146" t="s">
        <v>191</v>
      </c>
      <c r="E108" s="181">
        <v>14.798690000000001</v>
      </c>
      <c r="F108" s="190"/>
      <c r="G108" s="191">
        <f t="shared" si="3"/>
        <v>0</v>
      </c>
      <c r="H108" s="137">
        <v>21</v>
      </c>
      <c r="I108" s="136">
        <v>0</v>
      </c>
      <c r="J108" s="136">
        <f t="shared" si="4"/>
        <v>0</v>
      </c>
      <c r="K108" s="136">
        <v>0</v>
      </c>
      <c r="L108" s="136">
        <f t="shared" si="5"/>
        <v>0</v>
      </c>
      <c r="M108" s="137" t="s">
        <v>167</v>
      </c>
      <c r="N108" s="137" t="s">
        <v>167</v>
      </c>
      <c r="O108" s="137" t="s">
        <v>309</v>
      </c>
      <c r="P108" s="128"/>
      <c r="Q108" s="128"/>
      <c r="R108" s="128"/>
      <c r="S108" s="128"/>
      <c r="T108" s="128"/>
      <c r="U108" s="128"/>
      <c r="V108" s="128"/>
      <c r="W108" s="128" t="s">
        <v>310</v>
      </c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</row>
    <row r="109" spans="1:50" x14ac:dyDescent="0.2">
      <c r="A109" s="3"/>
      <c r="B109" s="4"/>
      <c r="C109" s="154"/>
      <c r="D109" s="5"/>
      <c r="E109" s="179"/>
      <c r="F109" s="187"/>
      <c r="G109" s="187"/>
      <c r="H109" s="3"/>
      <c r="I109" s="3"/>
      <c r="J109" s="3"/>
      <c r="K109" s="3"/>
      <c r="L109" s="3"/>
      <c r="M109" s="3"/>
      <c r="N109" s="3"/>
      <c r="O109" s="3"/>
      <c r="U109">
        <v>12</v>
      </c>
      <c r="V109">
        <v>21</v>
      </c>
      <c r="W109" t="s">
        <v>154</v>
      </c>
    </row>
    <row r="110" spans="1:50" x14ac:dyDescent="0.2">
      <c r="A110" s="131"/>
      <c r="B110" s="132" t="s">
        <v>31</v>
      </c>
      <c r="C110" s="155"/>
      <c r="D110" s="133"/>
      <c r="E110" s="184"/>
      <c r="F110" s="195"/>
      <c r="G110" s="196">
        <f>G8+G12+G22+G30+G34+G36+G38+G60+G62+G64+G66+G75+G77+G82+G88+G96+G100+G102</f>
        <v>0</v>
      </c>
      <c r="H110" s="3"/>
      <c r="I110" s="3"/>
      <c r="J110" s="3"/>
      <c r="K110" s="3"/>
      <c r="L110" s="3"/>
      <c r="M110" s="3"/>
      <c r="N110" s="3"/>
      <c r="O110" s="3"/>
      <c r="U110">
        <f>SUMIF(H7:H108,U109,G7:G108)</f>
        <v>0</v>
      </c>
      <c r="V110">
        <f>SUMIF(H7:H108,V109,G7:G108)</f>
        <v>0</v>
      </c>
      <c r="W110" t="s">
        <v>321</v>
      </c>
    </row>
    <row r="111" spans="1:50" x14ac:dyDescent="0.2">
      <c r="A111" s="3"/>
      <c r="B111" s="4"/>
      <c r="C111" s="154"/>
      <c r="D111" s="5"/>
      <c r="E111" s="179"/>
      <c r="F111" s="187"/>
      <c r="G111" s="187"/>
      <c r="H111" s="3"/>
      <c r="I111" s="3"/>
      <c r="J111" s="3"/>
      <c r="K111" s="3"/>
      <c r="L111" s="3"/>
      <c r="M111" s="3"/>
      <c r="N111" s="3"/>
      <c r="O111" s="3"/>
    </row>
    <row r="112" spans="1:50" x14ac:dyDescent="0.2">
      <c r="A112" s="3"/>
      <c r="B112" s="4"/>
      <c r="C112" s="154"/>
      <c r="D112" s="5"/>
      <c r="E112" s="179"/>
      <c r="F112" s="187"/>
      <c r="G112" s="187"/>
      <c r="H112" s="3"/>
      <c r="I112" s="3"/>
      <c r="J112" s="3"/>
      <c r="K112" s="3"/>
      <c r="L112" s="3"/>
      <c r="M112" s="3"/>
      <c r="N112" s="3"/>
      <c r="O112" s="3"/>
    </row>
    <row r="113" spans="1:23" x14ac:dyDescent="0.2">
      <c r="A113" s="266" t="s">
        <v>322</v>
      </c>
      <c r="B113" s="266"/>
      <c r="C113" s="267"/>
      <c r="D113" s="5"/>
      <c r="E113" s="179"/>
      <c r="F113" s="187"/>
      <c r="G113" s="187"/>
      <c r="H113" s="3"/>
      <c r="I113" s="3"/>
      <c r="J113" s="3"/>
      <c r="K113" s="3"/>
      <c r="L113" s="3"/>
      <c r="M113" s="3"/>
      <c r="N113" s="3"/>
      <c r="O113" s="3"/>
    </row>
    <row r="114" spans="1:23" x14ac:dyDescent="0.2">
      <c r="A114" s="247"/>
      <c r="B114" s="248"/>
      <c r="C114" s="249"/>
      <c r="D114" s="248"/>
      <c r="E114" s="248"/>
      <c r="F114" s="248"/>
      <c r="G114" s="250"/>
      <c r="H114" s="3"/>
      <c r="I114" s="3"/>
      <c r="J114" s="3"/>
      <c r="K114" s="3"/>
      <c r="L114" s="3"/>
      <c r="M114" s="3"/>
      <c r="N114" s="3"/>
      <c r="O114" s="3"/>
      <c r="W114" t="s">
        <v>323</v>
      </c>
    </row>
    <row r="115" spans="1:23" x14ac:dyDescent="0.2">
      <c r="A115" s="251"/>
      <c r="B115" s="252"/>
      <c r="C115" s="253"/>
      <c r="D115" s="252"/>
      <c r="E115" s="252"/>
      <c r="F115" s="252"/>
      <c r="G115" s="254"/>
      <c r="H115" s="3"/>
      <c r="I115" s="3"/>
      <c r="J115" s="3"/>
      <c r="K115" s="3"/>
      <c r="L115" s="3"/>
      <c r="M115" s="3"/>
      <c r="N115" s="3"/>
      <c r="O115" s="3"/>
    </row>
    <row r="116" spans="1:23" x14ac:dyDescent="0.2">
      <c r="A116" s="251"/>
      <c r="B116" s="252"/>
      <c r="C116" s="253"/>
      <c r="D116" s="252"/>
      <c r="E116" s="252"/>
      <c r="F116" s="252"/>
      <c r="G116" s="254"/>
      <c r="H116" s="3"/>
      <c r="I116" s="3"/>
      <c r="J116" s="3"/>
      <c r="K116" s="3"/>
      <c r="L116" s="3"/>
      <c r="M116" s="3"/>
      <c r="N116" s="3"/>
      <c r="O116" s="3"/>
    </row>
    <row r="117" spans="1:23" x14ac:dyDescent="0.2">
      <c r="A117" s="251"/>
      <c r="B117" s="252"/>
      <c r="C117" s="253"/>
      <c r="D117" s="252"/>
      <c r="E117" s="252"/>
      <c r="F117" s="252"/>
      <c r="G117" s="254"/>
      <c r="H117" s="3"/>
      <c r="I117" s="3"/>
      <c r="J117" s="3"/>
      <c r="K117" s="3"/>
      <c r="L117" s="3"/>
      <c r="M117" s="3"/>
      <c r="N117" s="3"/>
      <c r="O117" s="3"/>
    </row>
    <row r="118" spans="1:23" x14ac:dyDescent="0.2">
      <c r="A118" s="255"/>
      <c r="B118" s="256"/>
      <c r="C118" s="257"/>
      <c r="D118" s="256"/>
      <c r="E118" s="256"/>
      <c r="F118" s="256"/>
      <c r="G118" s="258"/>
      <c r="H118" s="3"/>
      <c r="I118" s="3"/>
      <c r="J118" s="3"/>
      <c r="K118" s="3"/>
      <c r="L118" s="3"/>
      <c r="M118" s="3"/>
      <c r="N118" s="3"/>
      <c r="O118" s="3"/>
    </row>
    <row r="119" spans="1:23" x14ac:dyDescent="0.2">
      <c r="A119" s="3"/>
      <c r="B119" s="4"/>
      <c r="C119" s="154"/>
      <c r="D119" s="5"/>
      <c r="E119" s="179"/>
      <c r="F119" s="187"/>
      <c r="G119" s="187"/>
      <c r="H119" s="3"/>
      <c r="I119" s="3"/>
      <c r="J119" s="3"/>
      <c r="K119" s="3"/>
      <c r="L119" s="3"/>
      <c r="M119" s="3"/>
      <c r="N119" s="3"/>
      <c r="O119" s="3"/>
    </row>
    <row r="120" spans="1:23" x14ac:dyDescent="0.2">
      <c r="C120" s="156"/>
      <c r="D120" s="8"/>
      <c r="W120" t="s">
        <v>324</v>
      </c>
    </row>
    <row r="121" spans="1:23" x14ac:dyDescent="0.2">
      <c r="D121" s="8"/>
    </row>
    <row r="122" spans="1:23" x14ac:dyDescent="0.2">
      <c r="D122" s="8"/>
    </row>
    <row r="123" spans="1:23" x14ac:dyDescent="0.2">
      <c r="D123" s="8"/>
    </row>
    <row r="124" spans="1:23" x14ac:dyDescent="0.2">
      <c r="D124" s="8"/>
    </row>
    <row r="125" spans="1:23" x14ac:dyDescent="0.2">
      <c r="D125" s="8"/>
    </row>
    <row r="126" spans="1:23" x14ac:dyDescent="0.2">
      <c r="D126" s="8"/>
    </row>
    <row r="127" spans="1:23" x14ac:dyDescent="0.2">
      <c r="D127" s="8"/>
    </row>
    <row r="128" spans="1:23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14:G118"/>
    <mergeCell ref="A1:G1"/>
    <mergeCell ref="C2:G2"/>
    <mergeCell ref="C3:G3"/>
    <mergeCell ref="C4:G4"/>
    <mergeCell ref="A113:C113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F3828-9C47-4649-9308-CC65072558C9}">
  <sheetPr>
    <outlinePr summaryBelow="0"/>
  </sheetPr>
  <dimension ref="A1:AX5000"/>
  <sheetViews>
    <sheetView view="pageBreakPreview" zoomScaleNormal="100" zoomScaleSheetLayoutView="100" workbookViewId="0">
      <pane ySplit="7" topLeftCell="A81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75</v>
      </c>
      <c r="C4" s="263" t="s">
        <v>76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SUMIF(W9:W11,"&lt;&gt;NOR",G9:G11)</f>
        <v>0</v>
      </c>
      <c r="H8" s="140"/>
      <c r="I8" s="139"/>
      <c r="J8" s="139">
        <f>SUM(J9:J11)</f>
        <v>0.24</v>
      </c>
      <c r="K8" s="139"/>
      <c r="L8" s="139">
        <f>SUM(L9:L11)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164</v>
      </c>
      <c r="C9" s="151" t="s">
        <v>165</v>
      </c>
      <c r="D9" s="146" t="s">
        <v>166</v>
      </c>
      <c r="E9" s="181">
        <v>3.15</v>
      </c>
      <c r="F9" s="190"/>
      <c r="G9" s="191">
        <f>ROUND(E9*F9,2)</f>
        <v>0</v>
      </c>
      <c r="H9" s="137">
        <v>21</v>
      </c>
      <c r="I9" s="136">
        <v>7.4709999999999999E-2</v>
      </c>
      <c r="J9" s="136">
        <f>ROUND(E9*I9,2)</f>
        <v>0.24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629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630</v>
      </c>
      <c r="D11" s="138"/>
      <c r="E11" s="182">
        <v>3.15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x14ac:dyDescent="0.2">
      <c r="A12" s="141" t="s">
        <v>162</v>
      </c>
      <c r="B12" s="142" t="s">
        <v>93</v>
      </c>
      <c r="C12" s="150" t="s">
        <v>94</v>
      </c>
      <c r="D12" s="143"/>
      <c r="E12" s="180"/>
      <c r="F12" s="188"/>
      <c r="G12" s="189">
        <f>SUMIF(W13:W21,"&lt;&gt;NOR",G13:G21)</f>
        <v>0</v>
      </c>
      <c r="H12" s="140"/>
      <c r="I12" s="139"/>
      <c r="J12" s="139">
        <f>SUM(J13:J21)</f>
        <v>1.04</v>
      </c>
      <c r="K12" s="139"/>
      <c r="L12" s="139">
        <f>SUM(L13:L21)</f>
        <v>0</v>
      </c>
      <c r="M12" s="140"/>
      <c r="N12" s="140"/>
      <c r="O12" s="140"/>
      <c r="W12" t="s">
        <v>163</v>
      </c>
    </row>
    <row r="13" spans="1:50" ht="45" outlineLevel="1" x14ac:dyDescent="0.2">
      <c r="A13" s="144">
        <v>2</v>
      </c>
      <c r="B13" s="145" t="s">
        <v>174</v>
      </c>
      <c r="C13" s="151" t="s">
        <v>175</v>
      </c>
      <c r="D13" s="146" t="s">
        <v>166</v>
      </c>
      <c r="E13" s="181">
        <v>3.51</v>
      </c>
      <c r="F13" s="190"/>
      <c r="G13" s="191">
        <f>ROUND(E13*F13,2)</f>
        <v>0</v>
      </c>
      <c r="H13" s="137">
        <v>21</v>
      </c>
      <c r="I13" s="136">
        <v>6.0899999999999999E-3</v>
      </c>
      <c r="J13" s="136">
        <f>ROUND(E13*I13,2)</f>
        <v>0.02</v>
      </c>
      <c r="K13" s="136">
        <v>0</v>
      </c>
      <c r="L13" s="136">
        <f>ROUND(E13*K13,2)</f>
        <v>0</v>
      </c>
      <c r="M13" s="137" t="s">
        <v>167</v>
      </c>
      <c r="N13" s="137" t="s">
        <v>167</v>
      </c>
      <c r="O13" s="137" t="s">
        <v>168</v>
      </c>
      <c r="P13" s="128"/>
      <c r="Q13" s="128"/>
      <c r="R13" s="128"/>
      <c r="S13" s="128"/>
      <c r="T13" s="128"/>
      <c r="U13" s="128"/>
      <c r="V13" s="128"/>
      <c r="W13" s="128" t="s">
        <v>169</v>
      </c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2" x14ac:dyDescent="0.2">
      <c r="A14" s="134"/>
      <c r="B14" s="135"/>
      <c r="C14" s="152" t="s">
        <v>631</v>
      </c>
      <c r="D14" s="138"/>
      <c r="E14" s="182"/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3" x14ac:dyDescent="0.2">
      <c r="A15" s="134"/>
      <c r="B15" s="135"/>
      <c r="C15" s="152" t="s">
        <v>632</v>
      </c>
      <c r="D15" s="138"/>
      <c r="E15" s="182">
        <v>3.51</v>
      </c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ht="22.5" outlineLevel="1" x14ac:dyDescent="0.2">
      <c r="A16" s="144">
        <v>3</v>
      </c>
      <c r="B16" s="145" t="s">
        <v>176</v>
      </c>
      <c r="C16" s="151" t="s">
        <v>177</v>
      </c>
      <c r="D16" s="146" t="s">
        <v>166</v>
      </c>
      <c r="E16" s="181">
        <v>4.5599999999999996</v>
      </c>
      <c r="F16" s="190"/>
      <c r="G16" s="191">
        <f>ROUND(E16*F16,2)</f>
        <v>0</v>
      </c>
      <c r="H16" s="137">
        <v>21</v>
      </c>
      <c r="I16" s="136">
        <v>5.4299999999999999E-3</v>
      </c>
      <c r="J16" s="136">
        <f>ROUND(E16*I16,2)</f>
        <v>0.02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169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outlineLevel="2" x14ac:dyDescent="0.2">
      <c r="A17" s="134"/>
      <c r="B17" s="135"/>
      <c r="C17" s="152" t="s">
        <v>633</v>
      </c>
      <c r="D17" s="138"/>
      <c r="E17" s="182"/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3" x14ac:dyDescent="0.2">
      <c r="A18" s="134"/>
      <c r="B18" s="135"/>
      <c r="C18" s="152" t="s">
        <v>634</v>
      </c>
      <c r="D18" s="138"/>
      <c r="E18" s="182">
        <v>4.5599999999999996</v>
      </c>
      <c r="F18" s="192"/>
      <c r="G18" s="192"/>
      <c r="H18" s="137"/>
      <c r="I18" s="136"/>
      <c r="J18" s="136"/>
      <c r="K18" s="136"/>
      <c r="L18" s="136"/>
      <c r="M18" s="137"/>
      <c r="N18" s="137"/>
      <c r="O18" s="137"/>
      <c r="P18" s="128"/>
      <c r="Q18" s="128"/>
      <c r="R18" s="128"/>
      <c r="S18" s="128"/>
      <c r="T18" s="128"/>
      <c r="U18" s="128"/>
      <c r="V18" s="128"/>
      <c r="W18" s="128" t="s">
        <v>171</v>
      </c>
      <c r="X18" s="128">
        <v>0</v>
      </c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ht="22.5" outlineLevel="1" x14ac:dyDescent="0.2">
      <c r="A19" s="144">
        <v>4</v>
      </c>
      <c r="B19" s="145" t="s">
        <v>180</v>
      </c>
      <c r="C19" s="151" t="s">
        <v>181</v>
      </c>
      <c r="D19" s="146" t="s">
        <v>166</v>
      </c>
      <c r="E19" s="181">
        <v>22.68</v>
      </c>
      <c r="F19" s="190"/>
      <c r="G19" s="191">
        <f>ROUND(E19*F19,2)</f>
        <v>0</v>
      </c>
      <c r="H19" s="137">
        <v>21</v>
      </c>
      <c r="I19" s="136">
        <v>4.4139999999999999E-2</v>
      </c>
      <c r="J19" s="136">
        <f>ROUND(E19*I19,2)</f>
        <v>1</v>
      </c>
      <c r="K19" s="136">
        <v>0</v>
      </c>
      <c r="L19" s="136">
        <f>ROUND(E19*K19,2)</f>
        <v>0</v>
      </c>
      <c r="M19" s="137" t="s">
        <v>167</v>
      </c>
      <c r="N19" s="137" t="s">
        <v>167</v>
      </c>
      <c r="O19" s="137" t="s">
        <v>168</v>
      </c>
      <c r="P19" s="128"/>
      <c r="Q19" s="128"/>
      <c r="R19" s="128"/>
      <c r="S19" s="128"/>
      <c r="T19" s="128"/>
      <c r="U19" s="128"/>
      <c r="V19" s="128"/>
      <c r="W19" s="128" t="s">
        <v>169</v>
      </c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outlineLevel="2" x14ac:dyDescent="0.2">
      <c r="A20" s="134"/>
      <c r="B20" s="135"/>
      <c r="C20" s="152" t="s">
        <v>635</v>
      </c>
      <c r="D20" s="138"/>
      <c r="E20" s="182"/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outlineLevel="3" x14ac:dyDescent="0.2">
      <c r="A21" s="134"/>
      <c r="B21" s="135"/>
      <c r="C21" s="152" t="s">
        <v>636</v>
      </c>
      <c r="D21" s="138"/>
      <c r="E21" s="182">
        <v>22.68</v>
      </c>
      <c r="F21" s="192"/>
      <c r="G21" s="192"/>
      <c r="H21" s="137"/>
      <c r="I21" s="136"/>
      <c r="J21" s="136"/>
      <c r="K21" s="136"/>
      <c r="L21" s="136"/>
      <c r="M21" s="137"/>
      <c r="N21" s="137"/>
      <c r="O21" s="137"/>
      <c r="P21" s="128"/>
      <c r="Q21" s="128"/>
      <c r="R21" s="128"/>
      <c r="S21" s="128"/>
      <c r="T21" s="128"/>
      <c r="U21" s="128"/>
      <c r="V21" s="128"/>
      <c r="W21" s="128" t="s">
        <v>171</v>
      </c>
      <c r="X21" s="128">
        <v>0</v>
      </c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x14ac:dyDescent="0.2">
      <c r="A22" s="141" t="s">
        <v>162</v>
      </c>
      <c r="B22" s="142" t="s">
        <v>95</v>
      </c>
      <c r="C22" s="150" t="s">
        <v>96</v>
      </c>
      <c r="D22" s="143"/>
      <c r="E22" s="180"/>
      <c r="F22" s="188"/>
      <c r="G22" s="189">
        <f>SUMIF(W23:W29,"&lt;&gt;NOR",G23:G29)</f>
        <v>0</v>
      </c>
      <c r="H22" s="140"/>
      <c r="I22" s="139"/>
      <c r="J22" s="139">
        <f>SUM(J23:J29)</f>
        <v>1.79</v>
      </c>
      <c r="K22" s="139"/>
      <c r="L22" s="139">
        <f>SUM(L23:L29)</f>
        <v>0</v>
      </c>
      <c r="M22" s="140"/>
      <c r="N22" s="140"/>
      <c r="O22" s="140"/>
      <c r="W22" t="s">
        <v>163</v>
      </c>
    </row>
    <row r="23" spans="1:50" ht="22.5" outlineLevel="1" x14ac:dyDescent="0.2">
      <c r="A23" s="144">
        <v>5</v>
      </c>
      <c r="B23" s="145" t="s">
        <v>184</v>
      </c>
      <c r="C23" s="151" t="s">
        <v>185</v>
      </c>
      <c r="D23" s="146" t="s">
        <v>186</v>
      </c>
      <c r="E23" s="181">
        <v>0.70199999999999996</v>
      </c>
      <c r="F23" s="190"/>
      <c r="G23" s="191">
        <f>ROUND(E23*F23,2)</f>
        <v>0</v>
      </c>
      <c r="H23" s="137">
        <v>21</v>
      </c>
      <c r="I23" s="136">
        <v>2.5249999999999999</v>
      </c>
      <c r="J23" s="136">
        <f>ROUND(E23*I23,2)</f>
        <v>1.77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outlineLevel="2" x14ac:dyDescent="0.2">
      <c r="A24" s="134"/>
      <c r="B24" s="135"/>
      <c r="C24" s="152" t="s">
        <v>637</v>
      </c>
      <c r="D24" s="138"/>
      <c r="E24" s="182"/>
      <c r="F24" s="192"/>
      <c r="G24" s="192"/>
      <c r="H24" s="137"/>
      <c r="I24" s="136"/>
      <c r="J24" s="136"/>
      <c r="K24" s="136"/>
      <c r="L24" s="136"/>
      <c r="M24" s="137"/>
      <c r="N24" s="137"/>
      <c r="O24" s="137"/>
      <c r="P24" s="128"/>
      <c r="Q24" s="128"/>
      <c r="R24" s="128"/>
      <c r="S24" s="128"/>
      <c r="T24" s="128"/>
      <c r="U24" s="128"/>
      <c r="V24" s="128"/>
      <c r="W24" s="128" t="s">
        <v>171</v>
      </c>
      <c r="X24" s="128">
        <v>0</v>
      </c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3" x14ac:dyDescent="0.2">
      <c r="A25" s="134"/>
      <c r="B25" s="135"/>
      <c r="C25" s="152" t="s">
        <v>638</v>
      </c>
      <c r="D25" s="138"/>
      <c r="E25" s="182">
        <v>0.7</v>
      </c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ht="22.5" outlineLevel="1" x14ac:dyDescent="0.2">
      <c r="A26" s="147">
        <v>6</v>
      </c>
      <c r="B26" s="148" t="s">
        <v>187</v>
      </c>
      <c r="C26" s="153" t="s">
        <v>188</v>
      </c>
      <c r="D26" s="149" t="s">
        <v>186</v>
      </c>
      <c r="E26" s="183">
        <v>0.70199999999999996</v>
      </c>
      <c r="F26" s="193"/>
      <c r="G26" s="194">
        <f>ROUND(E26*F26,2)</f>
        <v>0</v>
      </c>
      <c r="H26" s="137">
        <v>21</v>
      </c>
      <c r="I26" s="136">
        <v>0</v>
      </c>
      <c r="J26" s="136">
        <f>ROUND(E26*I26,2)</f>
        <v>0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22.5" outlineLevel="1" x14ac:dyDescent="0.2">
      <c r="A27" s="144">
        <v>7</v>
      </c>
      <c r="B27" s="145" t="s">
        <v>189</v>
      </c>
      <c r="C27" s="151" t="s">
        <v>190</v>
      </c>
      <c r="D27" s="146" t="s">
        <v>191</v>
      </c>
      <c r="E27" s="181">
        <v>1.737E-2</v>
      </c>
      <c r="F27" s="190"/>
      <c r="G27" s="191">
        <f>ROUND(E27*F27,2)</f>
        <v>0</v>
      </c>
      <c r="H27" s="137">
        <v>21</v>
      </c>
      <c r="I27" s="136">
        <v>1.0662499999999999</v>
      </c>
      <c r="J27" s="136">
        <f>ROUND(E27*I27,2)</f>
        <v>0.02</v>
      </c>
      <c r="K27" s="136">
        <v>0</v>
      </c>
      <c r="L27" s="136">
        <f>ROUND(E27*K27,2)</f>
        <v>0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2" x14ac:dyDescent="0.2">
      <c r="A28" s="134"/>
      <c r="B28" s="135"/>
      <c r="C28" s="152" t="s">
        <v>639</v>
      </c>
      <c r="D28" s="138"/>
      <c r="E28" s="182"/>
      <c r="F28" s="192"/>
      <c r="G28" s="192"/>
      <c r="H28" s="137"/>
      <c r="I28" s="136"/>
      <c r="J28" s="136"/>
      <c r="K28" s="136"/>
      <c r="L28" s="136"/>
      <c r="M28" s="137"/>
      <c r="N28" s="137"/>
      <c r="O28" s="137"/>
      <c r="P28" s="128"/>
      <c r="Q28" s="128"/>
      <c r="R28" s="128"/>
      <c r="S28" s="128"/>
      <c r="T28" s="128"/>
      <c r="U28" s="128"/>
      <c r="V28" s="128"/>
      <c r="W28" s="128" t="s">
        <v>171</v>
      </c>
      <c r="X28" s="128">
        <v>0</v>
      </c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3" x14ac:dyDescent="0.2">
      <c r="A29" s="134"/>
      <c r="B29" s="135"/>
      <c r="C29" s="152" t="s">
        <v>640</v>
      </c>
      <c r="D29" s="138"/>
      <c r="E29" s="182">
        <v>0.02</v>
      </c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x14ac:dyDescent="0.2">
      <c r="A30" s="141" t="s">
        <v>162</v>
      </c>
      <c r="B30" s="142" t="s">
        <v>97</v>
      </c>
      <c r="C30" s="150" t="s">
        <v>98</v>
      </c>
      <c r="D30" s="143"/>
      <c r="E30" s="180"/>
      <c r="F30" s="188"/>
      <c r="G30" s="189">
        <f>SUMIF(W31:W32,"&lt;&gt;NOR",G31:G32)</f>
        <v>0</v>
      </c>
      <c r="H30" s="140"/>
      <c r="I30" s="139"/>
      <c r="J30" s="139">
        <f>SUM(J31:J32)</f>
        <v>0.14000000000000001</v>
      </c>
      <c r="K30" s="139"/>
      <c r="L30" s="139">
        <f>SUM(L31:L32)</f>
        <v>0</v>
      </c>
      <c r="M30" s="140"/>
      <c r="N30" s="140"/>
      <c r="O30" s="140"/>
      <c r="W30" t="s">
        <v>163</v>
      </c>
    </row>
    <row r="31" spans="1:50" ht="22.5" outlineLevel="1" x14ac:dyDescent="0.2">
      <c r="A31" s="147">
        <v>8</v>
      </c>
      <c r="B31" s="148" t="s">
        <v>194</v>
      </c>
      <c r="C31" s="153" t="s">
        <v>195</v>
      </c>
      <c r="D31" s="149" t="s">
        <v>196</v>
      </c>
      <c r="E31" s="183">
        <v>2</v>
      </c>
      <c r="F31" s="193"/>
      <c r="G31" s="194">
        <f>ROUND(E31*F31,2)</f>
        <v>0</v>
      </c>
      <c r="H31" s="137">
        <v>21</v>
      </c>
      <c r="I31" s="136">
        <v>5.4109999999999998E-2</v>
      </c>
      <c r="J31" s="136">
        <f>ROUND(E31*I31,2)</f>
        <v>0.11</v>
      </c>
      <c r="K31" s="136">
        <v>0</v>
      </c>
      <c r="L31" s="136">
        <f>ROUND(E31*K31,2)</f>
        <v>0</v>
      </c>
      <c r="M31" s="137" t="s">
        <v>167</v>
      </c>
      <c r="N31" s="137" t="s">
        <v>167</v>
      </c>
      <c r="O31" s="137" t="s">
        <v>168</v>
      </c>
      <c r="P31" s="128"/>
      <c r="Q31" s="128"/>
      <c r="R31" s="128"/>
      <c r="S31" s="128"/>
      <c r="T31" s="128"/>
      <c r="U31" s="128"/>
      <c r="V31" s="128"/>
      <c r="W31" s="128" t="s">
        <v>169</v>
      </c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7">
        <v>9</v>
      </c>
      <c r="B32" s="148" t="s">
        <v>382</v>
      </c>
      <c r="C32" s="153" t="s">
        <v>383</v>
      </c>
      <c r="D32" s="149" t="s">
        <v>196</v>
      </c>
      <c r="E32" s="183">
        <v>2</v>
      </c>
      <c r="F32" s="193"/>
      <c r="G32" s="194">
        <f>ROUND(E32*F32,2)</f>
        <v>0</v>
      </c>
      <c r="H32" s="137">
        <v>21</v>
      </c>
      <c r="I32" s="136">
        <v>1.7000000000000001E-2</v>
      </c>
      <c r="J32" s="136">
        <f>ROUND(E32*I32,2)</f>
        <v>0.03</v>
      </c>
      <c r="K32" s="136">
        <v>0</v>
      </c>
      <c r="L32" s="136">
        <f>ROUND(E32*K32,2)</f>
        <v>0</v>
      </c>
      <c r="M32" s="137" t="s">
        <v>167</v>
      </c>
      <c r="N32" s="137" t="s">
        <v>167</v>
      </c>
      <c r="O32" s="137" t="s">
        <v>200</v>
      </c>
      <c r="P32" s="128"/>
      <c r="Q32" s="128"/>
      <c r="R32" s="128"/>
      <c r="S32" s="128"/>
      <c r="T32" s="128"/>
      <c r="U32" s="128"/>
      <c r="V32" s="128"/>
      <c r="W32" s="128" t="s">
        <v>201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x14ac:dyDescent="0.2">
      <c r="A33" s="141" t="s">
        <v>162</v>
      </c>
      <c r="B33" s="142" t="s">
        <v>101</v>
      </c>
      <c r="C33" s="150" t="s">
        <v>102</v>
      </c>
      <c r="D33" s="143"/>
      <c r="E33" s="180"/>
      <c r="F33" s="188"/>
      <c r="G33" s="189">
        <f>SUMIF(W34:W34,"&lt;&gt;NOR",G34:G34)</f>
        <v>0</v>
      </c>
      <c r="H33" s="140"/>
      <c r="I33" s="139"/>
      <c r="J33" s="139">
        <f>SUM(J34:J34)</f>
        <v>0</v>
      </c>
      <c r="K33" s="139"/>
      <c r="L33" s="139">
        <f>SUM(L34:L34)</f>
        <v>0</v>
      </c>
      <c r="M33" s="140"/>
      <c r="N33" s="140"/>
      <c r="O33" s="140"/>
      <c r="W33" t="s">
        <v>163</v>
      </c>
    </row>
    <row r="34" spans="1:50" ht="22.5" outlineLevel="1" x14ac:dyDescent="0.2">
      <c r="A34" s="147">
        <v>10</v>
      </c>
      <c r="B34" s="148" t="s">
        <v>202</v>
      </c>
      <c r="C34" s="153" t="s">
        <v>203</v>
      </c>
      <c r="D34" s="149" t="s">
        <v>166</v>
      </c>
      <c r="E34" s="183">
        <v>3.51</v>
      </c>
      <c r="F34" s="193"/>
      <c r="G34" s="194">
        <f>ROUND(E34*F34,2)</f>
        <v>0</v>
      </c>
      <c r="H34" s="137">
        <v>21</v>
      </c>
      <c r="I34" s="136">
        <v>1.2099999999999999E-3</v>
      </c>
      <c r="J34" s="136">
        <f>ROUND(E34*I34,2)</f>
        <v>0</v>
      </c>
      <c r="K34" s="136">
        <v>0</v>
      </c>
      <c r="L34" s="136">
        <f>ROUND(E34*K34,2)</f>
        <v>0</v>
      </c>
      <c r="M34" s="137" t="s">
        <v>167</v>
      </c>
      <c r="N34" s="137" t="s">
        <v>167</v>
      </c>
      <c r="O34" s="137" t="s">
        <v>168</v>
      </c>
      <c r="P34" s="128"/>
      <c r="Q34" s="128"/>
      <c r="R34" s="128"/>
      <c r="S34" s="128"/>
      <c r="T34" s="128"/>
      <c r="U34" s="128"/>
      <c r="V34" s="128"/>
      <c r="W34" s="128" t="s">
        <v>169</v>
      </c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</row>
    <row r="35" spans="1:50" ht="25.5" x14ac:dyDescent="0.2">
      <c r="A35" s="141" t="s">
        <v>162</v>
      </c>
      <c r="B35" s="142" t="s">
        <v>103</v>
      </c>
      <c r="C35" s="150" t="s">
        <v>104</v>
      </c>
      <c r="D35" s="143"/>
      <c r="E35" s="180"/>
      <c r="F35" s="188"/>
      <c r="G35" s="189">
        <f>SUMIF(W36:W36,"&lt;&gt;NOR",G36:G36)</f>
        <v>0</v>
      </c>
      <c r="H35" s="140"/>
      <c r="I35" s="139"/>
      <c r="J35" s="139">
        <f>SUM(J36:J36)</f>
        <v>0</v>
      </c>
      <c r="K35" s="139"/>
      <c r="L35" s="139">
        <f>SUM(L36:L36)</f>
        <v>0</v>
      </c>
      <c r="M35" s="140"/>
      <c r="N35" s="140"/>
      <c r="O35" s="140"/>
      <c r="W35" t="s">
        <v>163</v>
      </c>
    </row>
    <row r="36" spans="1:50" ht="45" outlineLevel="1" x14ac:dyDescent="0.2">
      <c r="A36" s="147">
        <v>11</v>
      </c>
      <c r="B36" s="148" t="s">
        <v>204</v>
      </c>
      <c r="C36" s="153" t="s">
        <v>205</v>
      </c>
      <c r="D36" s="149" t="s">
        <v>166</v>
      </c>
      <c r="E36" s="183">
        <v>3.51</v>
      </c>
      <c r="F36" s="193"/>
      <c r="G36" s="194">
        <f>ROUND(E36*F36,2)</f>
        <v>0</v>
      </c>
      <c r="H36" s="137">
        <v>21</v>
      </c>
      <c r="I36" s="136">
        <v>4.0000000000000003E-5</v>
      </c>
      <c r="J36" s="136">
        <f>ROUND(E36*I36,2)</f>
        <v>0</v>
      </c>
      <c r="K36" s="136">
        <v>0</v>
      </c>
      <c r="L36" s="136">
        <f>ROUND(E36*K36,2)</f>
        <v>0</v>
      </c>
      <c r="M36" s="137" t="s">
        <v>167</v>
      </c>
      <c r="N36" s="137" t="s">
        <v>167</v>
      </c>
      <c r="O36" s="137" t="s">
        <v>168</v>
      </c>
      <c r="P36" s="128"/>
      <c r="Q36" s="128"/>
      <c r="R36" s="128"/>
      <c r="S36" s="128"/>
      <c r="T36" s="128"/>
      <c r="U36" s="128"/>
      <c r="V36" s="128"/>
      <c r="W36" s="128" t="s">
        <v>169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x14ac:dyDescent="0.2">
      <c r="A37" s="141" t="s">
        <v>162</v>
      </c>
      <c r="B37" s="142" t="s">
        <v>105</v>
      </c>
      <c r="C37" s="150" t="s">
        <v>106</v>
      </c>
      <c r="D37" s="143"/>
      <c r="E37" s="180"/>
      <c r="F37" s="188"/>
      <c r="G37" s="189">
        <f>SUMIF(W38:W61,"&lt;&gt;NOR",G38:G61)</f>
        <v>0</v>
      </c>
      <c r="H37" s="140"/>
      <c r="I37" s="139"/>
      <c r="J37" s="139">
        <f>SUM(J38:J61)</f>
        <v>0</v>
      </c>
      <c r="K37" s="139"/>
      <c r="L37" s="139">
        <f>SUM(L38:L61)</f>
        <v>10.529999999999998</v>
      </c>
      <c r="M37" s="140"/>
      <c r="N37" s="140"/>
      <c r="O37" s="140"/>
      <c r="W37" t="s">
        <v>163</v>
      </c>
    </row>
    <row r="38" spans="1:50" ht="22.5" outlineLevel="1" x14ac:dyDescent="0.2">
      <c r="A38" s="144">
        <v>12</v>
      </c>
      <c r="B38" s="145" t="s">
        <v>206</v>
      </c>
      <c r="C38" s="151" t="s">
        <v>207</v>
      </c>
      <c r="D38" s="146" t="s">
        <v>166</v>
      </c>
      <c r="E38" s="181">
        <v>3.15</v>
      </c>
      <c r="F38" s="190"/>
      <c r="G38" s="191">
        <f>ROUND(E38*F38,2)</f>
        <v>0</v>
      </c>
      <c r="H38" s="137">
        <v>21</v>
      </c>
      <c r="I38" s="136">
        <v>6.7000000000000002E-4</v>
      </c>
      <c r="J38" s="136">
        <f>ROUND(E38*I38,2)</f>
        <v>0</v>
      </c>
      <c r="K38" s="136">
        <v>0.31900000000000001</v>
      </c>
      <c r="L38" s="136">
        <f>ROUND(E38*K38,2)</f>
        <v>1</v>
      </c>
      <c r="M38" s="137" t="s">
        <v>167</v>
      </c>
      <c r="N38" s="137" t="s">
        <v>167</v>
      </c>
      <c r="O38" s="137" t="s">
        <v>168</v>
      </c>
      <c r="P38" s="128"/>
      <c r="Q38" s="128"/>
      <c r="R38" s="128"/>
      <c r="S38" s="128"/>
      <c r="T38" s="128"/>
      <c r="U38" s="128"/>
      <c r="V38" s="128"/>
      <c r="W38" s="128" t="s">
        <v>169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1:50" outlineLevel="2" x14ac:dyDescent="0.2">
      <c r="A39" s="134"/>
      <c r="B39" s="135"/>
      <c r="C39" s="152" t="s">
        <v>641</v>
      </c>
      <c r="D39" s="138"/>
      <c r="E39" s="182"/>
      <c r="F39" s="192"/>
      <c r="G39" s="192"/>
      <c r="H39" s="137"/>
      <c r="I39" s="136"/>
      <c r="J39" s="136"/>
      <c r="K39" s="136"/>
      <c r="L39" s="136"/>
      <c r="M39" s="137"/>
      <c r="N39" s="137"/>
      <c r="O39" s="137"/>
      <c r="P39" s="128"/>
      <c r="Q39" s="128"/>
      <c r="R39" s="128"/>
      <c r="S39" s="128"/>
      <c r="T39" s="128"/>
      <c r="U39" s="128"/>
      <c r="V39" s="128"/>
      <c r="W39" s="128" t="s">
        <v>171</v>
      </c>
      <c r="X39" s="128">
        <v>0</v>
      </c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3" x14ac:dyDescent="0.2">
      <c r="A40" s="134"/>
      <c r="B40" s="135"/>
      <c r="C40" s="152" t="s">
        <v>630</v>
      </c>
      <c r="D40" s="138"/>
      <c r="E40" s="182">
        <v>3.15</v>
      </c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ht="33.75" outlineLevel="1" x14ac:dyDescent="0.2">
      <c r="A41" s="144">
        <v>13</v>
      </c>
      <c r="B41" s="145" t="s">
        <v>210</v>
      </c>
      <c r="C41" s="151" t="s">
        <v>211</v>
      </c>
      <c r="D41" s="146" t="s">
        <v>186</v>
      </c>
      <c r="E41" s="181">
        <v>3.51</v>
      </c>
      <c r="F41" s="190"/>
      <c r="G41" s="191">
        <f>ROUND(E41*F41,2)</f>
        <v>0</v>
      </c>
      <c r="H41" s="137">
        <v>21</v>
      </c>
      <c r="I41" s="136">
        <v>0</v>
      </c>
      <c r="J41" s="136">
        <f>ROUND(E41*I41,2)</f>
        <v>0</v>
      </c>
      <c r="K41" s="136">
        <v>2.2000000000000002</v>
      </c>
      <c r="L41" s="136">
        <f>ROUND(E41*K41,2)</f>
        <v>7.72</v>
      </c>
      <c r="M41" s="137" t="s">
        <v>167</v>
      </c>
      <c r="N41" s="137" t="s">
        <v>167</v>
      </c>
      <c r="O41" s="137" t="s">
        <v>168</v>
      </c>
      <c r="P41" s="128"/>
      <c r="Q41" s="128"/>
      <c r="R41" s="128"/>
      <c r="S41" s="128"/>
      <c r="T41" s="128"/>
      <c r="U41" s="128"/>
      <c r="V41" s="128"/>
      <c r="W41" s="128" t="s">
        <v>169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outlineLevel="2" x14ac:dyDescent="0.2">
      <c r="A42" s="134"/>
      <c r="B42" s="135"/>
      <c r="C42" s="152" t="s">
        <v>642</v>
      </c>
      <c r="D42" s="138"/>
      <c r="E42" s="182"/>
      <c r="F42" s="192"/>
      <c r="G42" s="192"/>
      <c r="H42" s="137"/>
      <c r="I42" s="136"/>
      <c r="J42" s="136"/>
      <c r="K42" s="136"/>
      <c r="L42" s="136"/>
      <c r="M42" s="137"/>
      <c r="N42" s="137"/>
      <c r="O42" s="137"/>
      <c r="P42" s="128"/>
      <c r="Q42" s="128"/>
      <c r="R42" s="128"/>
      <c r="S42" s="128"/>
      <c r="T42" s="128"/>
      <c r="U42" s="128"/>
      <c r="V42" s="128"/>
      <c r="W42" s="128" t="s">
        <v>171</v>
      </c>
      <c r="X42" s="128">
        <v>0</v>
      </c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3" x14ac:dyDescent="0.2">
      <c r="A43" s="134"/>
      <c r="B43" s="135"/>
      <c r="C43" s="152" t="s">
        <v>632</v>
      </c>
      <c r="D43" s="138"/>
      <c r="E43" s="182">
        <v>3.51</v>
      </c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ht="22.5" outlineLevel="1" x14ac:dyDescent="0.2">
      <c r="A44" s="144">
        <v>14</v>
      </c>
      <c r="B44" s="145" t="s">
        <v>214</v>
      </c>
      <c r="C44" s="151" t="s">
        <v>215</v>
      </c>
      <c r="D44" s="146" t="s">
        <v>166</v>
      </c>
      <c r="E44" s="181">
        <v>3.51</v>
      </c>
      <c r="F44" s="190"/>
      <c r="G44" s="191">
        <f>ROUND(E44*F44,2)</f>
        <v>0</v>
      </c>
      <c r="H44" s="137">
        <v>21</v>
      </c>
      <c r="I44" s="136">
        <v>0</v>
      </c>
      <c r="J44" s="136">
        <f>ROUND(E44*I44,2)</f>
        <v>0</v>
      </c>
      <c r="K44" s="136">
        <v>0.02</v>
      </c>
      <c r="L44" s="136">
        <f>ROUND(E44*K44,2)</f>
        <v>7.0000000000000007E-2</v>
      </c>
      <c r="M44" s="137" t="s">
        <v>167</v>
      </c>
      <c r="N44" s="137" t="s">
        <v>167</v>
      </c>
      <c r="O44" s="137" t="s">
        <v>168</v>
      </c>
      <c r="P44" s="128"/>
      <c r="Q44" s="128"/>
      <c r="R44" s="128"/>
      <c r="S44" s="128"/>
      <c r="T44" s="128"/>
      <c r="U44" s="128"/>
      <c r="V44" s="128"/>
      <c r="W44" s="128" t="s">
        <v>169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outlineLevel="2" x14ac:dyDescent="0.2">
      <c r="A45" s="134"/>
      <c r="B45" s="135"/>
      <c r="C45" s="152" t="s">
        <v>642</v>
      </c>
      <c r="D45" s="138"/>
      <c r="E45" s="182"/>
      <c r="F45" s="192"/>
      <c r="G45" s="192"/>
      <c r="H45" s="137"/>
      <c r="I45" s="136"/>
      <c r="J45" s="136"/>
      <c r="K45" s="136"/>
      <c r="L45" s="136"/>
      <c r="M45" s="137"/>
      <c r="N45" s="137"/>
      <c r="O45" s="137"/>
      <c r="P45" s="128"/>
      <c r="Q45" s="128"/>
      <c r="R45" s="128"/>
      <c r="S45" s="128"/>
      <c r="T45" s="128"/>
      <c r="U45" s="128"/>
      <c r="V45" s="128"/>
      <c r="W45" s="128" t="s">
        <v>171</v>
      </c>
      <c r="X45" s="128">
        <v>0</v>
      </c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outlineLevel="3" x14ac:dyDescent="0.2">
      <c r="A46" s="134"/>
      <c r="B46" s="135"/>
      <c r="C46" s="152" t="s">
        <v>632</v>
      </c>
      <c r="D46" s="138"/>
      <c r="E46" s="182">
        <v>3.51</v>
      </c>
      <c r="F46" s="192"/>
      <c r="G46" s="192"/>
      <c r="H46" s="137"/>
      <c r="I46" s="136"/>
      <c r="J46" s="136"/>
      <c r="K46" s="136"/>
      <c r="L46" s="136"/>
      <c r="M46" s="137"/>
      <c r="N46" s="137"/>
      <c r="O46" s="137"/>
      <c r="P46" s="128"/>
      <c r="Q46" s="128"/>
      <c r="R46" s="128"/>
      <c r="S46" s="128"/>
      <c r="T46" s="128"/>
      <c r="U46" s="128"/>
      <c r="V46" s="128"/>
      <c r="W46" s="128" t="s">
        <v>171</v>
      </c>
      <c r="X46" s="128">
        <v>0</v>
      </c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ht="22.5" outlineLevel="1" x14ac:dyDescent="0.2">
      <c r="A47" s="147">
        <v>15</v>
      </c>
      <c r="B47" s="148" t="s">
        <v>218</v>
      </c>
      <c r="C47" s="153" t="s">
        <v>219</v>
      </c>
      <c r="D47" s="149" t="s">
        <v>196</v>
      </c>
      <c r="E47" s="183">
        <v>2</v>
      </c>
      <c r="F47" s="193"/>
      <c r="G47" s="194">
        <f>ROUND(E47*F47,2)</f>
        <v>0</v>
      </c>
      <c r="H47" s="137">
        <v>21</v>
      </c>
      <c r="I47" s="136">
        <v>0</v>
      </c>
      <c r="J47" s="136">
        <f>ROUND(E47*I47,2)</f>
        <v>0</v>
      </c>
      <c r="K47" s="136">
        <v>0</v>
      </c>
      <c r="L47" s="136">
        <f>ROUND(E47*K47,2)</f>
        <v>0</v>
      </c>
      <c r="M47" s="137" t="s">
        <v>167</v>
      </c>
      <c r="N47" s="137" t="s">
        <v>167</v>
      </c>
      <c r="O47" s="137" t="s">
        <v>168</v>
      </c>
      <c r="P47" s="128"/>
      <c r="Q47" s="128"/>
      <c r="R47" s="128"/>
      <c r="S47" s="128"/>
      <c r="T47" s="128"/>
      <c r="U47" s="128"/>
      <c r="V47" s="128"/>
      <c r="W47" s="128" t="s">
        <v>169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ht="45" outlineLevel="1" x14ac:dyDescent="0.2">
      <c r="A48" s="144">
        <v>16</v>
      </c>
      <c r="B48" s="145" t="s">
        <v>220</v>
      </c>
      <c r="C48" s="151" t="s">
        <v>221</v>
      </c>
      <c r="D48" s="146" t="s">
        <v>166</v>
      </c>
      <c r="E48" s="181">
        <v>2.4</v>
      </c>
      <c r="F48" s="190"/>
      <c r="G48" s="191">
        <f>ROUND(E48*F48,2)</f>
        <v>0</v>
      </c>
      <c r="H48" s="137">
        <v>21</v>
      </c>
      <c r="I48" s="136">
        <v>1.17E-3</v>
      </c>
      <c r="J48" s="136">
        <f>ROUND(E48*I48,2)</f>
        <v>0</v>
      </c>
      <c r="K48" s="136">
        <v>7.5999999999999998E-2</v>
      </c>
      <c r="L48" s="136">
        <f>ROUND(E48*K48,2)</f>
        <v>0.18</v>
      </c>
      <c r="M48" s="137" t="s">
        <v>167</v>
      </c>
      <c r="N48" s="137" t="s">
        <v>167</v>
      </c>
      <c r="O48" s="137" t="s">
        <v>168</v>
      </c>
      <c r="P48" s="128"/>
      <c r="Q48" s="128"/>
      <c r="R48" s="128"/>
      <c r="S48" s="128"/>
      <c r="T48" s="128"/>
      <c r="U48" s="128"/>
      <c r="V48" s="128"/>
      <c r="W48" s="128" t="s">
        <v>169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2" x14ac:dyDescent="0.2">
      <c r="A49" s="134"/>
      <c r="B49" s="135"/>
      <c r="C49" s="152" t="s">
        <v>643</v>
      </c>
      <c r="D49" s="138"/>
      <c r="E49" s="182">
        <v>2.4</v>
      </c>
      <c r="F49" s="192"/>
      <c r="G49" s="192"/>
      <c r="H49" s="137"/>
      <c r="I49" s="136"/>
      <c r="J49" s="136"/>
      <c r="K49" s="136"/>
      <c r="L49" s="136"/>
      <c r="M49" s="137"/>
      <c r="N49" s="137"/>
      <c r="O49" s="137"/>
      <c r="P49" s="128"/>
      <c r="Q49" s="128"/>
      <c r="R49" s="128"/>
      <c r="S49" s="128"/>
      <c r="T49" s="128"/>
      <c r="U49" s="128"/>
      <c r="V49" s="128"/>
      <c r="W49" s="128" t="s">
        <v>171</v>
      </c>
      <c r="X49" s="128">
        <v>0</v>
      </c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ht="22.5" outlineLevel="1" x14ac:dyDescent="0.2">
      <c r="A50" s="144">
        <v>17</v>
      </c>
      <c r="B50" s="145" t="s">
        <v>223</v>
      </c>
      <c r="C50" s="151" t="s">
        <v>224</v>
      </c>
      <c r="D50" s="146" t="s">
        <v>166</v>
      </c>
      <c r="E50" s="181">
        <v>22.68</v>
      </c>
      <c r="F50" s="190"/>
      <c r="G50" s="191">
        <f>ROUND(E50*F50,2)</f>
        <v>0</v>
      </c>
      <c r="H50" s="137">
        <v>21</v>
      </c>
      <c r="I50" s="136">
        <v>0</v>
      </c>
      <c r="J50" s="136">
        <f>ROUND(E50*I50,2)</f>
        <v>0</v>
      </c>
      <c r="K50" s="136">
        <v>6.8000000000000005E-2</v>
      </c>
      <c r="L50" s="136">
        <f>ROUND(E50*K50,2)</f>
        <v>1.54</v>
      </c>
      <c r="M50" s="137" t="s">
        <v>167</v>
      </c>
      <c r="N50" s="137" t="s">
        <v>167</v>
      </c>
      <c r="O50" s="137" t="s">
        <v>168</v>
      </c>
      <c r="P50" s="128"/>
      <c r="Q50" s="128"/>
      <c r="R50" s="128"/>
      <c r="S50" s="128"/>
      <c r="T50" s="128"/>
      <c r="U50" s="128"/>
      <c r="V50" s="128"/>
      <c r="W50" s="128" t="s">
        <v>169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outlineLevel="2" x14ac:dyDescent="0.2">
      <c r="A51" s="134"/>
      <c r="B51" s="135"/>
      <c r="C51" s="152" t="s">
        <v>644</v>
      </c>
      <c r="D51" s="138"/>
      <c r="E51" s="182"/>
      <c r="F51" s="192"/>
      <c r="G51" s="192"/>
      <c r="H51" s="137"/>
      <c r="I51" s="136"/>
      <c r="J51" s="136"/>
      <c r="K51" s="136"/>
      <c r="L51" s="136"/>
      <c r="M51" s="137"/>
      <c r="N51" s="137"/>
      <c r="O51" s="137"/>
      <c r="P51" s="128"/>
      <c r="Q51" s="128"/>
      <c r="R51" s="128"/>
      <c r="S51" s="128"/>
      <c r="T51" s="128"/>
      <c r="U51" s="128"/>
      <c r="V51" s="128"/>
      <c r="W51" s="128" t="s">
        <v>171</v>
      </c>
      <c r="X51" s="128">
        <v>0</v>
      </c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outlineLevel="3" x14ac:dyDescent="0.2">
      <c r="A52" s="134"/>
      <c r="B52" s="135"/>
      <c r="C52" s="152" t="s">
        <v>636</v>
      </c>
      <c r="D52" s="138"/>
      <c r="E52" s="182">
        <v>22.68</v>
      </c>
      <c r="F52" s="192"/>
      <c r="G52" s="192"/>
      <c r="H52" s="137"/>
      <c r="I52" s="136"/>
      <c r="J52" s="136"/>
      <c r="K52" s="136"/>
      <c r="L52" s="136"/>
      <c r="M52" s="137"/>
      <c r="N52" s="137"/>
      <c r="O52" s="137"/>
      <c r="P52" s="128"/>
      <c r="Q52" s="128"/>
      <c r="R52" s="128"/>
      <c r="S52" s="128"/>
      <c r="T52" s="128"/>
      <c r="U52" s="128"/>
      <c r="V52" s="128"/>
      <c r="W52" s="128" t="s">
        <v>171</v>
      </c>
      <c r="X52" s="128">
        <v>0</v>
      </c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ht="22.5" outlineLevel="1" x14ac:dyDescent="0.2">
      <c r="A53" s="147">
        <v>18</v>
      </c>
      <c r="B53" s="148" t="s">
        <v>229</v>
      </c>
      <c r="C53" s="153" t="s">
        <v>230</v>
      </c>
      <c r="D53" s="149" t="s">
        <v>231</v>
      </c>
      <c r="E53" s="183">
        <v>1</v>
      </c>
      <c r="F53" s="193"/>
      <c r="G53" s="194">
        <f>ROUND(E53*F53,2)</f>
        <v>0</v>
      </c>
      <c r="H53" s="137">
        <v>21</v>
      </c>
      <c r="I53" s="136">
        <v>0</v>
      </c>
      <c r="J53" s="136">
        <f>ROUND(E53*I53,2)</f>
        <v>0</v>
      </c>
      <c r="K53" s="136">
        <v>2.9E-4</v>
      </c>
      <c r="L53" s="136">
        <f>ROUND(E53*K53,2)</f>
        <v>0</v>
      </c>
      <c r="M53" s="137" t="s">
        <v>167</v>
      </c>
      <c r="N53" s="137" t="s">
        <v>199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169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ht="22.5" outlineLevel="1" x14ac:dyDescent="0.2">
      <c r="A54" s="147">
        <v>19</v>
      </c>
      <c r="B54" s="148" t="s">
        <v>232</v>
      </c>
      <c r="C54" s="153" t="s">
        <v>233</v>
      </c>
      <c r="D54" s="149" t="s">
        <v>234</v>
      </c>
      <c r="E54" s="183">
        <v>1</v>
      </c>
      <c r="F54" s="193"/>
      <c r="G54" s="194">
        <f>ROUND(E54*F54,2)</f>
        <v>0</v>
      </c>
      <c r="H54" s="137">
        <v>21</v>
      </c>
      <c r="I54" s="136">
        <v>0</v>
      </c>
      <c r="J54" s="136">
        <f>ROUND(E54*I54,2)</f>
        <v>0</v>
      </c>
      <c r="K54" s="136">
        <v>1.9460000000000002E-2</v>
      </c>
      <c r="L54" s="136">
        <f>ROUND(E54*K54,2)</f>
        <v>0.02</v>
      </c>
      <c r="M54" s="137" t="s">
        <v>167</v>
      </c>
      <c r="N54" s="137" t="s">
        <v>167</v>
      </c>
      <c r="O54" s="137" t="s">
        <v>168</v>
      </c>
      <c r="P54" s="128"/>
      <c r="Q54" s="128"/>
      <c r="R54" s="128"/>
      <c r="S54" s="128"/>
      <c r="T54" s="128"/>
      <c r="U54" s="128"/>
      <c r="V54" s="128"/>
      <c r="W54" s="128" t="s">
        <v>169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outlineLevel="1" x14ac:dyDescent="0.2">
      <c r="A55" s="147">
        <v>20</v>
      </c>
      <c r="B55" s="148" t="s">
        <v>235</v>
      </c>
      <c r="C55" s="153" t="s">
        <v>236</v>
      </c>
      <c r="D55" s="149" t="s">
        <v>234</v>
      </c>
      <c r="E55" s="183">
        <v>1</v>
      </c>
      <c r="F55" s="193"/>
      <c r="G55" s="194">
        <f>ROUND(E55*F55,2)</f>
        <v>0</v>
      </c>
      <c r="H55" s="137">
        <v>21</v>
      </c>
      <c r="I55" s="136">
        <v>0</v>
      </c>
      <c r="J55" s="136">
        <f>ROUND(E55*I55,2)</f>
        <v>0</v>
      </c>
      <c r="K55" s="136">
        <v>8.5999999999999998E-4</v>
      </c>
      <c r="L55" s="136">
        <f>ROUND(E55*K55,2)</f>
        <v>0</v>
      </c>
      <c r="M55" s="137" t="s">
        <v>167</v>
      </c>
      <c r="N55" s="137" t="s">
        <v>167</v>
      </c>
      <c r="O55" s="137" t="s">
        <v>168</v>
      </c>
      <c r="P55" s="128"/>
      <c r="Q55" s="128"/>
      <c r="R55" s="128"/>
      <c r="S55" s="128"/>
      <c r="T55" s="128"/>
      <c r="U55" s="128"/>
      <c r="V55" s="128"/>
      <c r="W55" s="128" t="s">
        <v>169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ht="22.5" outlineLevel="1" x14ac:dyDescent="0.2">
      <c r="A56" s="147">
        <v>21</v>
      </c>
      <c r="B56" s="148" t="s">
        <v>237</v>
      </c>
      <c r="C56" s="153" t="s">
        <v>238</v>
      </c>
      <c r="D56" s="149" t="s">
        <v>196</v>
      </c>
      <c r="E56" s="183">
        <v>1</v>
      </c>
      <c r="F56" s="193"/>
      <c r="G56" s="194">
        <f>ROUND(E56*F56,2)</f>
        <v>0</v>
      </c>
      <c r="H56" s="137">
        <v>21</v>
      </c>
      <c r="I56" s="136">
        <v>0</v>
      </c>
      <c r="J56" s="136">
        <f>ROUND(E56*I56,2)</f>
        <v>0</v>
      </c>
      <c r="K56" s="136">
        <v>2.2499999999999998E-3</v>
      </c>
      <c r="L56" s="136">
        <f>ROUND(E56*K56,2)</f>
        <v>0</v>
      </c>
      <c r="M56" s="137" t="s">
        <v>167</v>
      </c>
      <c r="N56" s="137" t="s">
        <v>167</v>
      </c>
      <c r="O56" s="137" t="s">
        <v>168</v>
      </c>
      <c r="P56" s="128"/>
      <c r="Q56" s="128"/>
      <c r="R56" s="128"/>
      <c r="S56" s="128"/>
      <c r="T56" s="128"/>
      <c r="U56" s="128"/>
      <c r="V56" s="128"/>
      <c r="W56" s="128" t="s">
        <v>169</v>
      </c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ht="22.5" outlineLevel="1" x14ac:dyDescent="0.2">
      <c r="A57" s="144">
        <v>22</v>
      </c>
      <c r="B57" s="145" t="s">
        <v>239</v>
      </c>
      <c r="C57" s="151" t="s">
        <v>240</v>
      </c>
      <c r="D57" s="146" t="s">
        <v>166</v>
      </c>
      <c r="E57" s="181">
        <v>8.07</v>
      </c>
      <c r="F57" s="190"/>
      <c r="G57" s="191">
        <f>ROUND(E57*F57,2)</f>
        <v>0</v>
      </c>
      <c r="H57" s="137">
        <v>21</v>
      </c>
      <c r="I57" s="136">
        <v>0</v>
      </c>
      <c r="J57" s="136">
        <f>ROUND(E57*I57,2)</f>
        <v>0</v>
      </c>
      <c r="K57" s="136">
        <v>0</v>
      </c>
      <c r="L57" s="136">
        <f>ROUND(E57*K57,2)</f>
        <v>0</v>
      </c>
      <c r="M57" s="137" t="s">
        <v>167</v>
      </c>
      <c r="N57" s="137" t="s">
        <v>167</v>
      </c>
      <c r="O57" s="137" t="s">
        <v>168</v>
      </c>
      <c r="P57" s="128"/>
      <c r="Q57" s="128"/>
      <c r="R57" s="128"/>
      <c r="S57" s="128"/>
      <c r="T57" s="128"/>
      <c r="U57" s="128"/>
      <c r="V57" s="128"/>
      <c r="W57" s="128" t="s">
        <v>169</v>
      </c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2" x14ac:dyDescent="0.2">
      <c r="A58" s="134"/>
      <c r="B58" s="135"/>
      <c r="C58" s="152" t="s">
        <v>642</v>
      </c>
      <c r="D58" s="138"/>
      <c r="E58" s="182"/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3" x14ac:dyDescent="0.2">
      <c r="A59" s="134"/>
      <c r="B59" s="135"/>
      <c r="C59" s="152" t="s">
        <v>645</v>
      </c>
      <c r="D59" s="138"/>
      <c r="E59" s="182"/>
      <c r="F59" s="192"/>
      <c r="G59" s="192"/>
      <c r="H59" s="137"/>
      <c r="I59" s="136"/>
      <c r="J59" s="136"/>
      <c r="K59" s="136"/>
      <c r="L59" s="136"/>
      <c r="M59" s="137"/>
      <c r="N59" s="137"/>
      <c r="O59" s="137"/>
      <c r="P59" s="128"/>
      <c r="Q59" s="128"/>
      <c r="R59" s="128"/>
      <c r="S59" s="128"/>
      <c r="T59" s="128"/>
      <c r="U59" s="128"/>
      <c r="V59" s="128"/>
      <c r="W59" s="128" t="s">
        <v>171</v>
      </c>
      <c r="X59" s="128">
        <v>0</v>
      </c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outlineLevel="3" x14ac:dyDescent="0.2">
      <c r="A60" s="134"/>
      <c r="B60" s="135"/>
      <c r="C60" s="152" t="s">
        <v>646</v>
      </c>
      <c r="D60" s="138"/>
      <c r="E60" s="182">
        <v>8.07</v>
      </c>
      <c r="F60" s="192"/>
      <c r="G60" s="192"/>
      <c r="H60" s="137"/>
      <c r="I60" s="136"/>
      <c r="J60" s="136"/>
      <c r="K60" s="136"/>
      <c r="L60" s="136"/>
      <c r="M60" s="137"/>
      <c r="N60" s="137"/>
      <c r="O60" s="137"/>
      <c r="P60" s="128"/>
      <c r="Q60" s="128"/>
      <c r="R60" s="128"/>
      <c r="S60" s="128"/>
      <c r="T60" s="128"/>
      <c r="U60" s="128"/>
      <c r="V60" s="128"/>
      <c r="W60" s="128" t="s">
        <v>171</v>
      </c>
      <c r="X60" s="128">
        <v>0</v>
      </c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outlineLevel="1" x14ac:dyDescent="0.2">
      <c r="A61" s="147">
        <v>23</v>
      </c>
      <c r="B61" s="148" t="s">
        <v>243</v>
      </c>
      <c r="C61" s="153" t="s">
        <v>244</v>
      </c>
      <c r="D61" s="149" t="s">
        <v>196</v>
      </c>
      <c r="E61" s="183">
        <v>2</v>
      </c>
      <c r="F61" s="193"/>
      <c r="G61" s="194">
        <f>ROUND(E61*F61,2)</f>
        <v>0</v>
      </c>
      <c r="H61" s="137">
        <v>21</v>
      </c>
      <c r="I61" s="136">
        <v>0</v>
      </c>
      <c r="J61" s="136">
        <f>ROUND(E61*I61,2)</f>
        <v>0</v>
      </c>
      <c r="K61" s="136">
        <v>0</v>
      </c>
      <c r="L61" s="136">
        <f>ROUND(E61*K61,2)</f>
        <v>0</v>
      </c>
      <c r="M61" s="137" t="s">
        <v>167</v>
      </c>
      <c r="N61" s="137" t="s">
        <v>167</v>
      </c>
      <c r="O61" s="137" t="s">
        <v>168</v>
      </c>
      <c r="P61" s="128"/>
      <c r="Q61" s="128"/>
      <c r="R61" s="128"/>
      <c r="S61" s="128"/>
      <c r="T61" s="128"/>
      <c r="U61" s="128"/>
      <c r="V61" s="128"/>
      <c r="W61" s="128" t="s">
        <v>245</v>
      </c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x14ac:dyDescent="0.2">
      <c r="A62" s="141" t="s">
        <v>162</v>
      </c>
      <c r="B62" s="142" t="s">
        <v>107</v>
      </c>
      <c r="C62" s="150" t="s">
        <v>108</v>
      </c>
      <c r="D62" s="143"/>
      <c r="E62" s="180"/>
      <c r="F62" s="188"/>
      <c r="G62" s="189">
        <f>SUMIF(W63:W63,"&lt;&gt;NOR",G63:G63)</f>
        <v>0</v>
      </c>
      <c r="H62" s="140"/>
      <c r="I62" s="139"/>
      <c r="J62" s="139">
        <f>SUM(J63:J63)</f>
        <v>0</v>
      </c>
      <c r="K62" s="139"/>
      <c r="L62" s="139">
        <f>SUM(L63:L63)</f>
        <v>0</v>
      </c>
      <c r="M62" s="140"/>
      <c r="N62" s="140"/>
      <c r="O62" s="140"/>
      <c r="W62" t="s">
        <v>163</v>
      </c>
    </row>
    <row r="63" spans="1:50" ht="33.75" outlineLevel="1" x14ac:dyDescent="0.2">
      <c r="A63" s="147">
        <v>24</v>
      </c>
      <c r="B63" s="148" t="s">
        <v>246</v>
      </c>
      <c r="C63" s="153" t="s">
        <v>247</v>
      </c>
      <c r="D63" s="149" t="s">
        <v>191</v>
      </c>
      <c r="E63" s="183">
        <v>3.2251699999999999</v>
      </c>
      <c r="F63" s="193"/>
      <c r="G63" s="194">
        <f>ROUND(E63*F63,2)</f>
        <v>0</v>
      </c>
      <c r="H63" s="137">
        <v>21</v>
      </c>
      <c r="I63" s="136">
        <v>0</v>
      </c>
      <c r="J63" s="136">
        <f>ROUND(E63*I63,2)</f>
        <v>0</v>
      </c>
      <c r="K63" s="136">
        <v>0</v>
      </c>
      <c r="L63" s="136">
        <f>ROUND(E63*K63,2)</f>
        <v>0</v>
      </c>
      <c r="M63" s="137" t="s">
        <v>167</v>
      </c>
      <c r="N63" s="137" t="s">
        <v>167</v>
      </c>
      <c r="O63" s="137" t="s">
        <v>248</v>
      </c>
      <c r="P63" s="128"/>
      <c r="Q63" s="128"/>
      <c r="R63" s="128"/>
      <c r="S63" s="128"/>
      <c r="T63" s="128"/>
      <c r="U63" s="128"/>
      <c r="V63" s="128"/>
      <c r="W63" s="128" t="s">
        <v>249</v>
      </c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1:50" x14ac:dyDescent="0.2">
      <c r="A64" s="141" t="s">
        <v>162</v>
      </c>
      <c r="B64" s="142" t="s">
        <v>109</v>
      </c>
      <c r="C64" s="150" t="s">
        <v>110</v>
      </c>
      <c r="D64" s="143"/>
      <c r="E64" s="180"/>
      <c r="F64" s="188"/>
      <c r="G64" s="189">
        <f>SUMIF(W65:W68,"&lt;&gt;NOR",G65:G68)</f>
        <v>0</v>
      </c>
      <c r="H64" s="140"/>
      <c r="I64" s="139"/>
      <c r="J64" s="139">
        <f>SUM(J65:J68)</f>
        <v>0.03</v>
      </c>
      <c r="K64" s="139"/>
      <c r="L64" s="139">
        <f>SUM(L65:L68)</f>
        <v>0</v>
      </c>
      <c r="M64" s="140"/>
      <c r="N64" s="140"/>
      <c r="O64" s="140"/>
      <c r="W64" t="s">
        <v>163</v>
      </c>
    </row>
    <row r="65" spans="1:50" outlineLevel="1" x14ac:dyDescent="0.2">
      <c r="A65" s="144">
        <v>25</v>
      </c>
      <c r="B65" s="145" t="s">
        <v>250</v>
      </c>
      <c r="C65" s="151" t="s">
        <v>251</v>
      </c>
      <c r="D65" s="146" t="s">
        <v>166</v>
      </c>
      <c r="E65" s="181">
        <v>7.38</v>
      </c>
      <c r="F65" s="190"/>
      <c r="G65" s="191">
        <f>ROUND(E65*F65,2)</f>
        <v>0</v>
      </c>
      <c r="H65" s="137">
        <v>21</v>
      </c>
      <c r="I65" s="136">
        <v>3.6800000000000001E-3</v>
      </c>
      <c r="J65" s="136">
        <f>ROUND(E65*I65,2)</f>
        <v>0.03</v>
      </c>
      <c r="K65" s="136">
        <v>0</v>
      </c>
      <c r="L65" s="136">
        <f>ROUND(E65*K65,2)</f>
        <v>0</v>
      </c>
      <c r="M65" s="137" t="s">
        <v>167</v>
      </c>
      <c r="N65" s="137" t="s">
        <v>167</v>
      </c>
      <c r="O65" s="137" t="s">
        <v>168</v>
      </c>
      <c r="P65" s="128"/>
      <c r="Q65" s="128"/>
      <c r="R65" s="128"/>
      <c r="S65" s="128"/>
      <c r="T65" s="128"/>
      <c r="U65" s="128"/>
      <c r="V65" s="128"/>
      <c r="W65" s="128" t="s">
        <v>252</v>
      </c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1:50" outlineLevel="2" x14ac:dyDescent="0.2">
      <c r="A66" s="134"/>
      <c r="B66" s="135"/>
      <c r="C66" s="152" t="s">
        <v>647</v>
      </c>
      <c r="D66" s="138"/>
      <c r="E66" s="182"/>
      <c r="F66" s="192"/>
      <c r="G66" s="192"/>
      <c r="H66" s="137"/>
      <c r="I66" s="136"/>
      <c r="J66" s="136"/>
      <c r="K66" s="136"/>
      <c r="L66" s="136"/>
      <c r="M66" s="137"/>
      <c r="N66" s="137"/>
      <c r="O66" s="137"/>
      <c r="P66" s="128"/>
      <c r="Q66" s="128"/>
      <c r="R66" s="128"/>
      <c r="S66" s="128"/>
      <c r="T66" s="128"/>
      <c r="U66" s="128"/>
      <c r="V66" s="128"/>
      <c r="W66" s="128" t="s">
        <v>171</v>
      </c>
      <c r="X66" s="128">
        <v>0</v>
      </c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outlineLevel="3" x14ac:dyDescent="0.2">
      <c r="A67" s="134"/>
      <c r="B67" s="135"/>
      <c r="C67" s="152" t="s">
        <v>648</v>
      </c>
      <c r="D67" s="138"/>
      <c r="E67" s="182">
        <v>7.38</v>
      </c>
      <c r="F67" s="192"/>
      <c r="G67" s="192"/>
      <c r="H67" s="137"/>
      <c r="I67" s="136"/>
      <c r="J67" s="136"/>
      <c r="K67" s="136"/>
      <c r="L67" s="136"/>
      <c r="M67" s="137"/>
      <c r="N67" s="137"/>
      <c r="O67" s="137"/>
      <c r="P67" s="128"/>
      <c r="Q67" s="128"/>
      <c r="R67" s="128"/>
      <c r="S67" s="128"/>
      <c r="T67" s="128"/>
      <c r="U67" s="128"/>
      <c r="V67" s="128"/>
      <c r="W67" s="128" t="s">
        <v>171</v>
      </c>
      <c r="X67" s="128">
        <v>0</v>
      </c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outlineLevel="1" x14ac:dyDescent="0.2">
      <c r="A68" s="147">
        <v>26</v>
      </c>
      <c r="B68" s="148" t="s">
        <v>255</v>
      </c>
      <c r="C68" s="153" t="s">
        <v>256</v>
      </c>
      <c r="D68" s="149" t="s">
        <v>191</v>
      </c>
      <c r="E68" s="183">
        <v>2.716E-2</v>
      </c>
      <c r="F68" s="193"/>
      <c r="G68" s="194">
        <f>ROUND(E68*F68,2)</f>
        <v>0</v>
      </c>
      <c r="H68" s="137">
        <v>21</v>
      </c>
      <c r="I68" s="136">
        <v>0</v>
      </c>
      <c r="J68" s="136">
        <f>ROUND(E68*I68,2)</f>
        <v>0</v>
      </c>
      <c r="K68" s="136">
        <v>0</v>
      </c>
      <c r="L68" s="136">
        <f>ROUND(E68*K68,2)</f>
        <v>0</v>
      </c>
      <c r="M68" s="137" t="s">
        <v>167</v>
      </c>
      <c r="N68" s="137" t="s">
        <v>167</v>
      </c>
      <c r="O68" s="137" t="s">
        <v>248</v>
      </c>
      <c r="P68" s="128"/>
      <c r="Q68" s="128"/>
      <c r="R68" s="128"/>
      <c r="S68" s="128"/>
      <c r="T68" s="128"/>
      <c r="U68" s="128"/>
      <c r="V68" s="128"/>
      <c r="W68" s="128" t="s">
        <v>249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x14ac:dyDescent="0.2">
      <c r="A69" s="141" t="s">
        <v>162</v>
      </c>
      <c r="B69" s="142" t="s">
        <v>111</v>
      </c>
      <c r="C69" s="150" t="s">
        <v>112</v>
      </c>
      <c r="D69" s="143"/>
      <c r="E69" s="180"/>
      <c r="F69" s="188"/>
      <c r="G69" s="189">
        <f>SUMIF(W70:W70,"&lt;&gt;NOR",G70:G70)</f>
        <v>0</v>
      </c>
      <c r="H69" s="140"/>
      <c r="I69" s="139"/>
      <c r="J69" s="139">
        <f>SUM(J70:J70)</f>
        <v>0</v>
      </c>
      <c r="K69" s="139"/>
      <c r="L69" s="139">
        <f>SUM(L70:L70)</f>
        <v>0</v>
      </c>
      <c r="M69" s="140"/>
      <c r="N69" s="140"/>
      <c r="O69" s="140"/>
      <c r="W69" t="s">
        <v>163</v>
      </c>
    </row>
    <row r="70" spans="1:50" outlineLevel="1" x14ac:dyDescent="0.2">
      <c r="A70" s="147">
        <v>27</v>
      </c>
      <c r="B70" s="148" t="s">
        <v>257</v>
      </c>
      <c r="C70" s="153" t="s">
        <v>258</v>
      </c>
      <c r="D70" s="149" t="s">
        <v>231</v>
      </c>
      <c r="E70" s="183">
        <v>1</v>
      </c>
      <c r="F70" s="193"/>
      <c r="G70" s="194">
        <f>ROUND(E70*F70,2)</f>
        <v>0</v>
      </c>
      <c r="H70" s="137">
        <v>21</v>
      </c>
      <c r="I70" s="136">
        <v>0</v>
      </c>
      <c r="J70" s="136">
        <f>ROUND(E70*I70,2)</f>
        <v>0</v>
      </c>
      <c r="K70" s="136">
        <v>0</v>
      </c>
      <c r="L70" s="136">
        <f>ROUND(E70*K70,2)</f>
        <v>0</v>
      </c>
      <c r="M70" s="137" t="s">
        <v>259</v>
      </c>
      <c r="N70" s="137" t="s">
        <v>199</v>
      </c>
      <c r="O70" s="137" t="s">
        <v>168</v>
      </c>
      <c r="P70" s="128"/>
      <c r="Q70" s="128"/>
      <c r="R70" s="128"/>
      <c r="S70" s="128"/>
      <c r="T70" s="128"/>
      <c r="U70" s="128"/>
      <c r="V70" s="128"/>
      <c r="W70" s="128" t="s">
        <v>252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x14ac:dyDescent="0.2">
      <c r="A71" s="141" t="s">
        <v>162</v>
      </c>
      <c r="B71" s="142" t="s">
        <v>113</v>
      </c>
      <c r="C71" s="150" t="s">
        <v>114</v>
      </c>
      <c r="D71" s="143"/>
      <c r="E71" s="180"/>
      <c r="F71" s="188"/>
      <c r="G71" s="189">
        <f>SUMIF(W72:W72,"&lt;&gt;NOR",G72:G72)</f>
        <v>0</v>
      </c>
      <c r="H71" s="140"/>
      <c r="I71" s="139"/>
      <c r="J71" s="139">
        <f>SUM(J72:J72)</f>
        <v>0</v>
      </c>
      <c r="K71" s="139"/>
      <c r="L71" s="139">
        <f>SUM(L72:L72)</f>
        <v>0</v>
      </c>
      <c r="M71" s="140"/>
      <c r="N71" s="140"/>
      <c r="O71" s="140"/>
      <c r="W71" t="s">
        <v>163</v>
      </c>
    </row>
    <row r="72" spans="1:50" outlineLevel="1" x14ac:dyDescent="0.2">
      <c r="A72" s="147">
        <v>28</v>
      </c>
      <c r="B72" s="148" t="s">
        <v>260</v>
      </c>
      <c r="C72" s="153" t="s">
        <v>261</v>
      </c>
      <c r="D72" s="149" t="s">
        <v>231</v>
      </c>
      <c r="E72" s="183">
        <v>1</v>
      </c>
      <c r="F72" s="193"/>
      <c r="G72" s="194">
        <f>ROUND(E72*F72,2)</f>
        <v>0</v>
      </c>
      <c r="H72" s="137">
        <v>21</v>
      </c>
      <c r="I72" s="136">
        <v>0</v>
      </c>
      <c r="J72" s="136">
        <f>ROUND(E72*I72,2)</f>
        <v>0</v>
      </c>
      <c r="K72" s="136">
        <v>0</v>
      </c>
      <c r="L72" s="136">
        <f>ROUND(E72*K72,2)</f>
        <v>0</v>
      </c>
      <c r="M72" s="137" t="s">
        <v>259</v>
      </c>
      <c r="N72" s="137" t="s">
        <v>199</v>
      </c>
      <c r="O72" s="137" t="s">
        <v>168</v>
      </c>
      <c r="P72" s="128"/>
      <c r="Q72" s="128"/>
      <c r="R72" s="128"/>
      <c r="S72" s="128"/>
      <c r="T72" s="128"/>
      <c r="U72" s="128"/>
      <c r="V72" s="128"/>
      <c r="W72" s="128" t="s">
        <v>252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x14ac:dyDescent="0.2">
      <c r="A73" s="141" t="s">
        <v>162</v>
      </c>
      <c r="B73" s="142" t="s">
        <v>115</v>
      </c>
      <c r="C73" s="150" t="s">
        <v>116</v>
      </c>
      <c r="D73" s="143"/>
      <c r="E73" s="180"/>
      <c r="F73" s="188"/>
      <c r="G73" s="189">
        <f>SUMIF(W74:W80,"&lt;&gt;NOR",G74:G80)</f>
        <v>0</v>
      </c>
      <c r="H73" s="140"/>
      <c r="I73" s="139"/>
      <c r="J73" s="139">
        <f>SUM(J74:J80)</f>
        <v>0.01</v>
      </c>
      <c r="K73" s="139"/>
      <c r="L73" s="139">
        <f>SUM(L74:L80)</f>
        <v>0</v>
      </c>
      <c r="M73" s="140"/>
      <c r="N73" s="140"/>
      <c r="O73" s="140"/>
      <c r="W73" t="s">
        <v>163</v>
      </c>
    </row>
    <row r="74" spans="1:50" ht="45" outlineLevel="1" x14ac:dyDescent="0.2">
      <c r="A74" s="147">
        <v>29</v>
      </c>
      <c r="B74" s="148" t="s">
        <v>262</v>
      </c>
      <c r="C74" s="153" t="s">
        <v>263</v>
      </c>
      <c r="D74" s="149" t="s">
        <v>196</v>
      </c>
      <c r="E74" s="183">
        <v>1</v>
      </c>
      <c r="F74" s="193"/>
      <c r="G74" s="194">
        <f t="shared" ref="G74:G80" si="0">ROUND(E74*F74,2)</f>
        <v>0</v>
      </c>
      <c r="H74" s="137">
        <v>21</v>
      </c>
      <c r="I74" s="136">
        <v>7.2000000000000005E-4</v>
      </c>
      <c r="J74" s="136">
        <f t="shared" ref="J74:J80" si="1">ROUND(E74*I74,2)</f>
        <v>0</v>
      </c>
      <c r="K74" s="136">
        <v>0</v>
      </c>
      <c r="L74" s="136">
        <f t="shared" ref="L74:L80" si="2">ROUND(E74*K74,2)</f>
        <v>0</v>
      </c>
      <c r="M74" s="137" t="s">
        <v>167</v>
      </c>
      <c r="N74" s="137" t="s">
        <v>167</v>
      </c>
      <c r="O74" s="137" t="s">
        <v>168</v>
      </c>
      <c r="P74" s="128"/>
      <c r="Q74" s="128"/>
      <c r="R74" s="128"/>
      <c r="S74" s="128"/>
      <c r="T74" s="128"/>
      <c r="U74" s="128"/>
      <c r="V74" s="128"/>
      <c r="W74" s="128" t="s">
        <v>252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outlineLevel="1" x14ac:dyDescent="0.2">
      <c r="A75" s="147">
        <v>30</v>
      </c>
      <c r="B75" s="148" t="s">
        <v>264</v>
      </c>
      <c r="C75" s="153" t="s">
        <v>265</v>
      </c>
      <c r="D75" s="149" t="s">
        <v>234</v>
      </c>
      <c r="E75" s="183">
        <v>1</v>
      </c>
      <c r="F75" s="193"/>
      <c r="G75" s="194">
        <f t="shared" si="0"/>
        <v>0</v>
      </c>
      <c r="H75" s="137">
        <v>21</v>
      </c>
      <c r="I75" s="136">
        <v>8.4000000000000003E-4</v>
      </c>
      <c r="J75" s="136">
        <f t="shared" si="1"/>
        <v>0</v>
      </c>
      <c r="K75" s="136">
        <v>0</v>
      </c>
      <c r="L75" s="136">
        <f t="shared" si="2"/>
        <v>0</v>
      </c>
      <c r="M75" s="137" t="s">
        <v>167</v>
      </c>
      <c r="N75" s="137" t="s">
        <v>167</v>
      </c>
      <c r="O75" s="137" t="s">
        <v>168</v>
      </c>
      <c r="P75" s="128"/>
      <c r="Q75" s="128"/>
      <c r="R75" s="128"/>
      <c r="S75" s="128"/>
      <c r="T75" s="128"/>
      <c r="U75" s="128"/>
      <c r="V75" s="128"/>
      <c r="W75" s="128" t="s">
        <v>252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ht="33.75" outlineLevel="1" x14ac:dyDescent="0.2">
      <c r="A76" s="147">
        <v>31</v>
      </c>
      <c r="B76" s="148" t="s">
        <v>266</v>
      </c>
      <c r="C76" s="153" t="s">
        <v>267</v>
      </c>
      <c r="D76" s="149" t="s">
        <v>196</v>
      </c>
      <c r="E76" s="183">
        <v>1</v>
      </c>
      <c r="F76" s="193"/>
      <c r="G76" s="194">
        <f t="shared" si="0"/>
        <v>0</v>
      </c>
      <c r="H76" s="137">
        <v>21</v>
      </c>
      <c r="I76" s="136">
        <v>1.2999999999999999E-2</v>
      </c>
      <c r="J76" s="136">
        <f t="shared" si="1"/>
        <v>0.01</v>
      </c>
      <c r="K76" s="136">
        <v>0</v>
      </c>
      <c r="L76" s="136">
        <f t="shared" si="2"/>
        <v>0</v>
      </c>
      <c r="M76" s="137" t="s">
        <v>167</v>
      </c>
      <c r="N76" s="137" t="s">
        <v>167</v>
      </c>
      <c r="O76" s="137" t="s">
        <v>200</v>
      </c>
      <c r="P76" s="128"/>
      <c r="Q76" s="128"/>
      <c r="R76" s="128"/>
      <c r="S76" s="128"/>
      <c r="T76" s="128"/>
      <c r="U76" s="128"/>
      <c r="V76" s="128"/>
      <c r="W76" s="128" t="s">
        <v>201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ht="22.5" outlineLevel="1" x14ac:dyDescent="0.2">
      <c r="A77" s="147">
        <v>32</v>
      </c>
      <c r="B77" s="148" t="s">
        <v>268</v>
      </c>
      <c r="C77" s="153" t="s">
        <v>269</v>
      </c>
      <c r="D77" s="149" t="s">
        <v>196</v>
      </c>
      <c r="E77" s="183">
        <v>1</v>
      </c>
      <c r="F77" s="193"/>
      <c r="G77" s="194">
        <f t="shared" si="0"/>
        <v>0</v>
      </c>
      <c r="H77" s="137">
        <v>21</v>
      </c>
      <c r="I77" s="136">
        <v>4.0000000000000003E-5</v>
      </c>
      <c r="J77" s="136">
        <f t="shared" si="1"/>
        <v>0</v>
      </c>
      <c r="K77" s="136">
        <v>0</v>
      </c>
      <c r="L77" s="136">
        <f t="shared" si="2"/>
        <v>0</v>
      </c>
      <c r="M77" s="137" t="s">
        <v>167</v>
      </c>
      <c r="N77" s="137" t="s">
        <v>167</v>
      </c>
      <c r="O77" s="137" t="s">
        <v>168</v>
      </c>
      <c r="P77" s="128"/>
      <c r="Q77" s="128"/>
      <c r="R77" s="128"/>
      <c r="S77" s="128"/>
      <c r="T77" s="128"/>
      <c r="U77" s="128"/>
      <c r="V77" s="128"/>
      <c r="W77" s="128" t="s">
        <v>252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ht="33.75" outlineLevel="1" x14ac:dyDescent="0.2">
      <c r="A78" s="147">
        <v>33</v>
      </c>
      <c r="B78" s="148" t="s">
        <v>270</v>
      </c>
      <c r="C78" s="153" t="s">
        <v>271</v>
      </c>
      <c r="D78" s="149" t="s">
        <v>196</v>
      </c>
      <c r="E78" s="183">
        <v>1</v>
      </c>
      <c r="F78" s="193"/>
      <c r="G78" s="194">
        <f t="shared" si="0"/>
        <v>0</v>
      </c>
      <c r="H78" s="137">
        <v>21</v>
      </c>
      <c r="I78" s="136">
        <v>1.1999999999999999E-3</v>
      </c>
      <c r="J78" s="136">
        <f t="shared" si="1"/>
        <v>0</v>
      </c>
      <c r="K78" s="136">
        <v>0</v>
      </c>
      <c r="L78" s="136">
        <f t="shared" si="2"/>
        <v>0</v>
      </c>
      <c r="M78" s="137" t="s">
        <v>167</v>
      </c>
      <c r="N78" s="137" t="s">
        <v>167</v>
      </c>
      <c r="O78" s="137" t="s">
        <v>200</v>
      </c>
      <c r="P78" s="128"/>
      <c r="Q78" s="128"/>
      <c r="R78" s="128"/>
      <c r="S78" s="128"/>
      <c r="T78" s="128"/>
      <c r="U78" s="128"/>
      <c r="V78" s="128"/>
      <c r="W78" s="128" t="s">
        <v>201</v>
      </c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outlineLevel="1" x14ac:dyDescent="0.2">
      <c r="A79" s="147">
        <v>34</v>
      </c>
      <c r="B79" s="148" t="s">
        <v>272</v>
      </c>
      <c r="C79" s="153" t="s">
        <v>273</v>
      </c>
      <c r="D79" s="149" t="s">
        <v>196</v>
      </c>
      <c r="E79" s="183">
        <v>1</v>
      </c>
      <c r="F79" s="193"/>
      <c r="G79" s="194">
        <f t="shared" si="0"/>
        <v>0</v>
      </c>
      <c r="H79" s="137">
        <v>21</v>
      </c>
      <c r="I79" s="136">
        <v>1.2999999999999999E-4</v>
      </c>
      <c r="J79" s="136">
        <f t="shared" si="1"/>
        <v>0</v>
      </c>
      <c r="K79" s="136">
        <v>0</v>
      </c>
      <c r="L79" s="136">
        <f t="shared" si="2"/>
        <v>0</v>
      </c>
      <c r="M79" s="137" t="s">
        <v>167</v>
      </c>
      <c r="N79" s="137" t="s">
        <v>167</v>
      </c>
      <c r="O79" s="137" t="s">
        <v>168</v>
      </c>
      <c r="P79" s="128"/>
      <c r="Q79" s="128"/>
      <c r="R79" s="128"/>
      <c r="S79" s="128"/>
      <c r="T79" s="128"/>
      <c r="U79" s="128"/>
      <c r="V79" s="128"/>
      <c r="W79" s="128" t="s">
        <v>252</v>
      </c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ht="22.5" outlineLevel="1" x14ac:dyDescent="0.2">
      <c r="A80" s="147">
        <v>35</v>
      </c>
      <c r="B80" s="148" t="s">
        <v>274</v>
      </c>
      <c r="C80" s="153" t="s">
        <v>275</v>
      </c>
      <c r="D80" s="149" t="s">
        <v>196</v>
      </c>
      <c r="E80" s="183">
        <v>1</v>
      </c>
      <c r="F80" s="193"/>
      <c r="G80" s="194">
        <f t="shared" si="0"/>
        <v>0</v>
      </c>
      <c r="H80" s="137">
        <v>21</v>
      </c>
      <c r="I80" s="136">
        <v>1.2999999999999999E-3</v>
      </c>
      <c r="J80" s="136">
        <f t="shared" si="1"/>
        <v>0</v>
      </c>
      <c r="K80" s="136">
        <v>0</v>
      </c>
      <c r="L80" s="136">
        <f t="shared" si="2"/>
        <v>0</v>
      </c>
      <c r="M80" s="137" t="s">
        <v>167</v>
      </c>
      <c r="N80" s="137" t="s">
        <v>167</v>
      </c>
      <c r="O80" s="137" t="s">
        <v>200</v>
      </c>
      <c r="P80" s="128"/>
      <c r="Q80" s="128"/>
      <c r="R80" s="128"/>
      <c r="S80" s="128"/>
      <c r="T80" s="128"/>
      <c r="U80" s="128"/>
      <c r="V80" s="128"/>
      <c r="W80" s="128" t="s">
        <v>201</v>
      </c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x14ac:dyDescent="0.2">
      <c r="A81" s="141" t="s">
        <v>162</v>
      </c>
      <c r="B81" s="142" t="s">
        <v>117</v>
      </c>
      <c r="C81" s="150" t="s">
        <v>118</v>
      </c>
      <c r="D81" s="143"/>
      <c r="E81" s="180"/>
      <c r="F81" s="188"/>
      <c r="G81" s="189">
        <f>SUMIF(W82:W82,"&lt;&gt;NOR",G82:G82)</f>
        <v>0</v>
      </c>
      <c r="H81" s="140"/>
      <c r="I81" s="139"/>
      <c r="J81" s="139">
        <f>SUM(J82:J82)</f>
        <v>0</v>
      </c>
      <c r="K81" s="139"/>
      <c r="L81" s="139">
        <f>SUM(L82:L82)</f>
        <v>0</v>
      </c>
      <c r="M81" s="140"/>
      <c r="N81" s="140"/>
      <c r="O81" s="140"/>
      <c r="W81" t="s">
        <v>163</v>
      </c>
    </row>
    <row r="82" spans="1:50" outlineLevel="1" x14ac:dyDescent="0.2">
      <c r="A82" s="147">
        <v>36</v>
      </c>
      <c r="B82" s="148" t="s">
        <v>276</v>
      </c>
      <c r="C82" s="153" t="s">
        <v>277</v>
      </c>
      <c r="D82" s="149" t="s">
        <v>231</v>
      </c>
      <c r="E82" s="183">
        <v>1</v>
      </c>
      <c r="F82" s="193"/>
      <c r="G82" s="194">
        <f>ROUND(E82*F82,2)</f>
        <v>0</v>
      </c>
      <c r="H82" s="137">
        <v>21</v>
      </c>
      <c r="I82" s="136">
        <v>0</v>
      </c>
      <c r="J82" s="136">
        <f>ROUND(E82*I82,2)</f>
        <v>0</v>
      </c>
      <c r="K82" s="136">
        <v>0</v>
      </c>
      <c r="L82" s="136">
        <f>ROUND(E82*K82,2)</f>
        <v>0</v>
      </c>
      <c r="M82" s="137" t="s">
        <v>259</v>
      </c>
      <c r="N82" s="137" t="s">
        <v>199</v>
      </c>
      <c r="O82" s="137" t="s">
        <v>168</v>
      </c>
      <c r="P82" s="128"/>
      <c r="Q82" s="128"/>
      <c r="R82" s="128"/>
      <c r="S82" s="128"/>
      <c r="T82" s="128"/>
      <c r="U82" s="128"/>
      <c r="V82" s="128"/>
      <c r="W82" s="128" t="s">
        <v>252</v>
      </c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</row>
    <row r="83" spans="1:50" x14ac:dyDescent="0.2">
      <c r="A83" s="141" t="s">
        <v>162</v>
      </c>
      <c r="B83" s="142" t="s">
        <v>121</v>
      </c>
      <c r="C83" s="150" t="s">
        <v>122</v>
      </c>
      <c r="D83" s="143"/>
      <c r="E83" s="180"/>
      <c r="F83" s="188"/>
      <c r="G83" s="189">
        <f>SUMIF(W84:W86,"&lt;&gt;NOR",G84:G86)</f>
        <v>0</v>
      </c>
      <c r="H83" s="140"/>
      <c r="I83" s="139"/>
      <c r="J83" s="139">
        <f>SUM(J84:J86)</f>
        <v>0.06</v>
      </c>
      <c r="K83" s="139"/>
      <c r="L83" s="139">
        <f>SUM(L84:L86)</f>
        <v>0</v>
      </c>
      <c r="M83" s="140"/>
      <c r="N83" s="140"/>
      <c r="O83" s="140"/>
      <c r="W83" t="s">
        <v>163</v>
      </c>
    </row>
    <row r="84" spans="1:50" outlineLevel="1" x14ac:dyDescent="0.2">
      <c r="A84" s="147">
        <v>37</v>
      </c>
      <c r="B84" s="148" t="s">
        <v>278</v>
      </c>
      <c r="C84" s="153" t="s">
        <v>279</v>
      </c>
      <c r="D84" s="149" t="s">
        <v>196</v>
      </c>
      <c r="E84" s="183">
        <v>2</v>
      </c>
      <c r="F84" s="193"/>
      <c r="G84" s="194">
        <f>ROUND(E84*F84,2)</f>
        <v>0</v>
      </c>
      <c r="H84" s="137">
        <v>21</v>
      </c>
      <c r="I84" s="136">
        <v>0</v>
      </c>
      <c r="J84" s="136">
        <f>ROUND(E84*I84,2)</f>
        <v>0</v>
      </c>
      <c r="K84" s="136">
        <v>0</v>
      </c>
      <c r="L84" s="136">
        <f>ROUND(E84*K84,2)</f>
        <v>0</v>
      </c>
      <c r="M84" s="137" t="s">
        <v>167</v>
      </c>
      <c r="N84" s="137" t="s">
        <v>167</v>
      </c>
      <c r="O84" s="137" t="s">
        <v>168</v>
      </c>
      <c r="P84" s="128"/>
      <c r="Q84" s="128"/>
      <c r="R84" s="128"/>
      <c r="S84" s="128"/>
      <c r="T84" s="128"/>
      <c r="U84" s="128"/>
      <c r="V84" s="128"/>
      <c r="W84" s="128" t="s">
        <v>252</v>
      </c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outlineLevel="1" x14ac:dyDescent="0.2">
      <c r="A85" s="147">
        <v>38</v>
      </c>
      <c r="B85" s="148" t="s">
        <v>400</v>
      </c>
      <c r="C85" s="153" t="s">
        <v>401</v>
      </c>
      <c r="D85" s="149" t="s">
        <v>196</v>
      </c>
      <c r="E85" s="183">
        <v>2</v>
      </c>
      <c r="F85" s="193"/>
      <c r="G85" s="194">
        <f>ROUND(E85*F85,2)</f>
        <v>0</v>
      </c>
      <c r="H85" s="137">
        <v>21</v>
      </c>
      <c r="I85" s="136">
        <v>2.955E-2</v>
      </c>
      <c r="J85" s="136">
        <f>ROUND(E85*I85,2)</f>
        <v>0.06</v>
      </c>
      <c r="K85" s="136">
        <v>0</v>
      </c>
      <c r="L85" s="136">
        <f>ROUND(E85*K85,2)</f>
        <v>0</v>
      </c>
      <c r="M85" s="137" t="s">
        <v>167</v>
      </c>
      <c r="N85" s="137" t="s">
        <v>167</v>
      </c>
      <c r="O85" s="137" t="s">
        <v>200</v>
      </c>
      <c r="P85" s="128"/>
      <c r="Q85" s="128"/>
      <c r="R85" s="128"/>
      <c r="S85" s="128"/>
      <c r="T85" s="128"/>
      <c r="U85" s="128"/>
      <c r="V85" s="128"/>
      <c r="W85" s="128" t="s">
        <v>201</v>
      </c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ht="22.5" outlineLevel="1" x14ac:dyDescent="0.2">
      <c r="A86" s="147">
        <v>39</v>
      </c>
      <c r="B86" s="148" t="s">
        <v>282</v>
      </c>
      <c r="C86" s="153" t="s">
        <v>283</v>
      </c>
      <c r="D86" s="149" t="s">
        <v>191</v>
      </c>
      <c r="E86" s="183">
        <v>5.91E-2</v>
      </c>
      <c r="F86" s="193"/>
      <c r="G86" s="194">
        <f>ROUND(E86*F86,2)</f>
        <v>0</v>
      </c>
      <c r="H86" s="137">
        <v>21</v>
      </c>
      <c r="I86" s="136">
        <v>0</v>
      </c>
      <c r="J86" s="136">
        <f>ROUND(E86*I86,2)</f>
        <v>0</v>
      </c>
      <c r="K86" s="136">
        <v>0</v>
      </c>
      <c r="L86" s="136">
        <f>ROUND(E86*K86,2)</f>
        <v>0</v>
      </c>
      <c r="M86" s="137" t="s">
        <v>167</v>
      </c>
      <c r="N86" s="137" t="s">
        <v>167</v>
      </c>
      <c r="O86" s="137" t="s">
        <v>248</v>
      </c>
      <c r="P86" s="128"/>
      <c r="Q86" s="128"/>
      <c r="R86" s="128"/>
      <c r="S86" s="128"/>
      <c r="T86" s="128"/>
      <c r="U86" s="128"/>
      <c r="V86" s="128"/>
      <c r="W86" s="128" t="s">
        <v>249</v>
      </c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x14ac:dyDescent="0.2">
      <c r="A87" s="141" t="s">
        <v>162</v>
      </c>
      <c r="B87" s="142" t="s">
        <v>125</v>
      </c>
      <c r="C87" s="150" t="s">
        <v>126</v>
      </c>
      <c r="D87" s="143"/>
      <c r="E87" s="180"/>
      <c r="F87" s="188"/>
      <c r="G87" s="189">
        <f>SUMIF(W88:W92,"&lt;&gt;NOR",G88:G92)</f>
        <v>0</v>
      </c>
      <c r="H87" s="140"/>
      <c r="I87" s="139"/>
      <c r="J87" s="139">
        <f>SUM(J88:J92)</f>
        <v>9.0000000000000011E-2</v>
      </c>
      <c r="K87" s="139"/>
      <c r="L87" s="139">
        <f>SUM(L88:L92)</f>
        <v>0</v>
      </c>
      <c r="M87" s="140"/>
      <c r="N87" s="140"/>
      <c r="O87" s="140"/>
      <c r="W87" t="s">
        <v>163</v>
      </c>
    </row>
    <row r="88" spans="1:50" ht="33.75" outlineLevel="1" x14ac:dyDescent="0.2">
      <c r="A88" s="147">
        <v>40</v>
      </c>
      <c r="B88" s="148" t="s">
        <v>284</v>
      </c>
      <c r="C88" s="153" t="s">
        <v>285</v>
      </c>
      <c r="D88" s="149" t="s">
        <v>166</v>
      </c>
      <c r="E88" s="183">
        <v>3.51</v>
      </c>
      <c r="F88" s="193"/>
      <c r="G88" s="194">
        <f>ROUND(E88*F88,2)</f>
        <v>0</v>
      </c>
      <c r="H88" s="137">
        <v>21</v>
      </c>
      <c r="I88" s="136">
        <v>5.0400000000000002E-3</v>
      </c>
      <c r="J88" s="136">
        <f>ROUND(E88*I88,2)</f>
        <v>0.02</v>
      </c>
      <c r="K88" s="136">
        <v>0</v>
      </c>
      <c r="L88" s="136">
        <f>ROUND(E88*K88,2)</f>
        <v>0</v>
      </c>
      <c r="M88" s="137" t="s">
        <v>167</v>
      </c>
      <c r="N88" s="137" t="s">
        <v>167</v>
      </c>
      <c r="O88" s="137" t="s">
        <v>168</v>
      </c>
      <c r="P88" s="128"/>
      <c r="Q88" s="128"/>
      <c r="R88" s="128"/>
      <c r="S88" s="128"/>
      <c r="T88" s="128"/>
      <c r="U88" s="128"/>
      <c r="V88" s="128"/>
      <c r="W88" s="128" t="s">
        <v>252</v>
      </c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ht="22.5" outlineLevel="1" x14ac:dyDescent="0.2">
      <c r="A89" s="144">
        <v>41</v>
      </c>
      <c r="B89" s="145" t="s">
        <v>286</v>
      </c>
      <c r="C89" s="151" t="s">
        <v>287</v>
      </c>
      <c r="D89" s="146" t="s">
        <v>166</v>
      </c>
      <c r="E89" s="181">
        <v>3.6855000000000002</v>
      </c>
      <c r="F89" s="190"/>
      <c r="G89" s="191">
        <f>ROUND(E89*F89,2)</f>
        <v>0</v>
      </c>
      <c r="H89" s="137">
        <v>21</v>
      </c>
      <c r="I89" s="136">
        <v>1.7999999999999999E-2</v>
      </c>
      <c r="J89" s="136">
        <f>ROUND(E89*I89,2)</f>
        <v>7.0000000000000007E-2</v>
      </c>
      <c r="K89" s="136">
        <v>0</v>
      </c>
      <c r="L89" s="136">
        <f>ROUND(E89*K89,2)</f>
        <v>0</v>
      </c>
      <c r="M89" s="137" t="s">
        <v>167</v>
      </c>
      <c r="N89" s="137" t="s">
        <v>167</v>
      </c>
      <c r="O89" s="137" t="s">
        <v>200</v>
      </c>
      <c r="P89" s="128"/>
      <c r="Q89" s="128"/>
      <c r="R89" s="128"/>
      <c r="S89" s="128"/>
      <c r="T89" s="128"/>
      <c r="U89" s="128"/>
      <c r="V89" s="128"/>
      <c r="W89" s="128" t="s">
        <v>201</v>
      </c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1:50" outlineLevel="2" x14ac:dyDescent="0.2">
      <c r="A90" s="134"/>
      <c r="B90" s="135"/>
      <c r="C90" s="152" t="s">
        <v>649</v>
      </c>
      <c r="D90" s="138"/>
      <c r="E90" s="182"/>
      <c r="F90" s="192"/>
      <c r="G90" s="192"/>
      <c r="H90" s="137"/>
      <c r="I90" s="136"/>
      <c r="J90" s="136"/>
      <c r="K90" s="136"/>
      <c r="L90" s="136"/>
      <c r="M90" s="137"/>
      <c r="N90" s="137"/>
      <c r="O90" s="137"/>
      <c r="P90" s="128"/>
      <c r="Q90" s="128"/>
      <c r="R90" s="128"/>
      <c r="S90" s="128"/>
      <c r="T90" s="128"/>
      <c r="U90" s="128"/>
      <c r="V90" s="128"/>
      <c r="W90" s="128" t="s">
        <v>171</v>
      </c>
      <c r="X90" s="128">
        <v>0</v>
      </c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outlineLevel="3" x14ac:dyDescent="0.2">
      <c r="A91" s="134"/>
      <c r="B91" s="135"/>
      <c r="C91" s="152" t="s">
        <v>650</v>
      </c>
      <c r="D91" s="138"/>
      <c r="E91" s="182">
        <v>3.69</v>
      </c>
      <c r="F91" s="192"/>
      <c r="G91" s="192"/>
      <c r="H91" s="137"/>
      <c r="I91" s="136"/>
      <c r="J91" s="136"/>
      <c r="K91" s="136"/>
      <c r="L91" s="136"/>
      <c r="M91" s="137"/>
      <c r="N91" s="137"/>
      <c r="O91" s="137"/>
      <c r="P91" s="128"/>
      <c r="Q91" s="128"/>
      <c r="R91" s="128"/>
      <c r="S91" s="128"/>
      <c r="T91" s="128"/>
      <c r="U91" s="128"/>
      <c r="V91" s="128"/>
      <c r="W91" s="128" t="s">
        <v>171</v>
      </c>
      <c r="X91" s="128">
        <v>0</v>
      </c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ht="22.5" outlineLevel="1" x14ac:dyDescent="0.2">
      <c r="A92" s="147">
        <v>42</v>
      </c>
      <c r="B92" s="148" t="s">
        <v>290</v>
      </c>
      <c r="C92" s="153" t="s">
        <v>291</v>
      </c>
      <c r="D92" s="149" t="s">
        <v>191</v>
      </c>
      <c r="E92" s="183">
        <v>8.4029999999999994E-2</v>
      </c>
      <c r="F92" s="193"/>
      <c r="G92" s="194">
        <f>ROUND(E92*F92,2)</f>
        <v>0</v>
      </c>
      <c r="H92" s="137">
        <v>21</v>
      </c>
      <c r="I92" s="136">
        <v>0</v>
      </c>
      <c r="J92" s="136">
        <f>ROUND(E92*I92,2)</f>
        <v>0</v>
      </c>
      <c r="K92" s="136">
        <v>0</v>
      </c>
      <c r="L92" s="136">
        <f>ROUND(E92*K92,2)</f>
        <v>0</v>
      </c>
      <c r="M92" s="137" t="s">
        <v>167</v>
      </c>
      <c r="N92" s="137" t="s">
        <v>167</v>
      </c>
      <c r="O92" s="137" t="s">
        <v>248</v>
      </c>
      <c r="P92" s="128"/>
      <c r="Q92" s="128"/>
      <c r="R92" s="128"/>
      <c r="S92" s="128"/>
      <c r="T92" s="128"/>
      <c r="U92" s="128"/>
      <c r="V92" s="128"/>
      <c r="W92" s="128" t="s">
        <v>249</v>
      </c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x14ac:dyDescent="0.2">
      <c r="A93" s="141" t="s">
        <v>162</v>
      </c>
      <c r="B93" s="142" t="s">
        <v>130</v>
      </c>
      <c r="C93" s="150" t="s">
        <v>131</v>
      </c>
      <c r="D93" s="143"/>
      <c r="E93" s="180"/>
      <c r="F93" s="188"/>
      <c r="G93" s="189">
        <f>SUMIF(W94:W100,"&lt;&gt;NOR",G94:G100)</f>
        <v>0</v>
      </c>
      <c r="H93" s="140"/>
      <c r="I93" s="139"/>
      <c r="J93" s="139">
        <f>SUM(J94:J100)</f>
        <v>0.39999999999999997</v>
      </c>
      <c r="K93" s="139"/>
      <c r="L93" s="139">
        <f>SUM(L94:L100)</f>
        <v>0</v>
      </c>
      <c r="M93" s="140"/>
      <c r="N93" s="140"/>
      <c r="O93" s="140"/>
      <c r="W93" t="s">
        <v>163</v>
      </c>
    </row>
    <row r="94" spans="1:50" ht="22.5" outlineLevel="1" x14ac:dyDescent="0.2">
      <c r="A94" s="144">
        <v>43</v>
      </c>
      <c r="B94" s="145" t="s">
        <v>292</v>
      </c>
      <c r="C94" s="151" t="s">
        <v>293</v>
      </c>
      <c r="D94" s="146" t="s">
        <v>166</v>
      </c>
      <c r="E94" s="181">
        <v>22.68</v>
      </c>
      <c r="F94" s="190"/>
      <c r="G94" s="191">
        <f>ROUND(E94*F94,2)</f>
        <v>0</v>
      </c>
      <c r="H94" s="137">
        <v>21</v>
      </c>
      <c r="I94" s="136">
        <v>4.8300000000000001E-3</v>
      </c>
      <c r="J94" s="136">
        <f>ROUND(E94*I94,2)</f>
        <v>0.11</v>
      </c>
      <c r="K94" s="136">
        <v>0</v>
      </c>
      <c r="L94" s="136">
        <f>ROUND(E94*K94,2)</f>
        <v>0</v>
      </c>
      <c r="M94" s="137" t="s">
        <v>167</v>
      </c>
      <c r="N94" s="137" t="s">
        <v>167</v>
      </c>
      <c r="O94" s="137" t="s">
        <v>168</v>
      </c>
      <c r="P94" s="128"/>
      <c r="Q94" s="128"/>
      <c r="R94" s="128"/>
      <c r="S94" s="128"/>
      <c r="T94" s="128"/>
      <c r="U94" s="128"/>
      <c r="V94" s="128"/>
      <c r="W94" s="128" t="s">
        <v>252</v>
      </c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outlineLevel="2" x14ac:dyDescent="0.2">
      <c r="A95" s="134"/>
      <c r="B95" s="135"/>
      <c r="C95" s="152" t="s">
        <v>644</v>
      </c>
      <c r="D95" s="138"/>
      <c r="E95" s="182"/>
      <c r="F95" s="192"/>
      <c r="G95" s="192"/>
      <c r="H95" s="137"/>
      <c r="I95" s="136"/>
      <c r="J95" s="136"/>
      <c r="K95" s="136"/>
      <c r="L95" s="136"/>
      <c r="M95" s="137"/>
      <c r="N95" s="137"/>
      <c r="O95" s="137"/>
      <c r="P95" s="128"/>
      <c r="Q95" s="128"/>
      <c r="R95" s="128"/>
      <c r="S95" s="128"/>
      <c r="T95" s="128"/>
      <c r="U95" s="128"/>
      <c r="V95" s="128"/>
      <c r="W95" s="128" t="s">
        <v>171</v>
      </c>
      <c r="X95" s="128">
        <v>0</v>
      </c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outlineLevel="3" x14ac:dyDescent="0.2">
      <c r="A96" s="134"/>
      <c r="B96" s="135"/>
      <c r="C96" s="152" t="s">
        <v>636</v>
      </c>
      <c r="D96" s="138"/>
      <c r="E96" s="182">
        <v>22.68</v>
      </c>
      <c r="F96" s="192"/>
      <c r="G96" s="192"/>
      <c r="H96" s="137"/>
      <c r="I96" s="136"/>
      <c r="J96" s="136"/>
      <c r="K96" s="136"/>
      <c r="L96" s="136"/>
      <c r="M96" s="137"/>
      <c r="N96" s="137"/>
      <c r="O96" s="137"/>
      <c r="P96" s="128"/>
      <c r="Q96" s="128"/>
      <c r="R96" s="128"/>
      <c r="S96" s="128"/>
      <c r="T96" s="128"/>
      <c r="U96" s="128"/>
      <c r="V96" s="128"/>
      <c r="W96" s="128" t="s">
        <v>171</v>
      </c>
      <c r="X96" s="128">
        <v>0</v>
      </c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ht="22.5" outlineLevel="1" x14ac:dyDescent="0.2">
      <c r="A97" s="144">
        <v>44</v>
      </c>
      <c r="B97" s="145" t="s">
        <v>294</v>
      </c>
      <c r="C97" s="151" t="s">
        <v>295</v>
      </c>
      <c r="D97" s="146" t="s">
        <v>166</v>
      </c>
      <c r="E97" s="181">
        <v>23.814</v>
      </c>
      <c r="F97" s="190"/>
      <c r="G97" s="191">
        <f>ROUND(E97*F97,2)</f>
        <v>0</v>
      </c>
      <c r="H97" s="137">
        <v>21</v>
      </c>
      <c r="I97" s="136">
        <v>1.2200000000000001E-2</v>
      </c>
      <c r="J97" s="136">
        <f>ROUND(E97*I97,2)</f>
        <v>0.28999999999999998</v>
      </c>
      <c r="K97" s="136">
        <v>0</v>
      </c>
      <c r="L97" s="136">
        <f>ROUND(E97*K97,2)</f>
        <v>0</v>
      </c>
      <c r="M97" s="137" t="s">
        <v>296</v>
      </c>
      <c r="N97" s="137" t="s">
        <v>199</v>
      </c>
      <c r="O97" s="137" t="s">
        <v>200</v>
      </c>
      <c r="P97" s="128"/>
      <c r="Q97" s="128"/>
      <c r="R97" s="128"/>
      <c r="S97" s="128"/>
      <c r="T97" s="128"/>
      <c r="U97" s="128"/>
      <c r="V97" s="128"/>
      <c r="W97" s="128" t="s">
        <v>201</v>
      </c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</row>
    <row r="98" spans="1:50" outlineLevel="2" x14ac:dyDescent="0.2">
      <c r="A98" s="134"/>
      <c r="B98" s="135"/>
      <c r="C98" s="152" t="s">
        <v>651</v>
      </c>
      <c r="D98" s="138"/>
      <c r="E98" s="182"/>
      <c r="F98" s="192"/>
      <c r="G98" s="192"/>
      <c r="H98" s="137"/>
      <c r="I98" s="136"/>
      <c r="J98" s="136"/>
      <c r="K98" s="136"/>
      <c r="L98" s="136"/>
      <c r="M98" s="137"/>
      <c r="N98" s="137"/>
      <c r="O98" s="137"/>
      <c r="P98" s="128"/>
      <c r="Q98" s="128"/>
      <c r="R98" s="128"/>
      <c r="S98" s="128"/>
      <c r="T98" s="128"/>
      <c r="U98" s="128"/>
      <c r="V98" s="128"/>
      <c r="W98" s="128" t="s">
        <v>171</v>
      </c>
      <c r="X98" s="128">
        <v>0</v>
      </c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outlineLevel="3" x14ac:dyDescent="0.2">
      <c r="A99" s="134"/>
      <c r="B99" s="135"/>
      <c r="C99" s="152" t="s">
        <v>652</v>
      </c>
      <c r="D99" s="138"/>
      <c r="E99" s="182">
        <v>23.81</v>
      </c>
      <c r="F99" s="192"/>
      <c r="G99" s="192"/>
      <c r="H99" s="137"/>
      <c r="I99" s="136"/>
      <c r="J99" s="136"/>
      <c r="K99" s="136"/>
      <c r="L99" s="136"/>
      <c r="M99" s="137"/>
      <c r="N99" s="137"/>
      <c r="O99" s="137"/>
      <c r="P99" s="128"/>
      <c r="Q99" s="128"/>
      <c r="R99" s="128"/>
      <c r="S99" s="128"/>
      <c r="T99" s="128"/>
      <c r="U99" s="128"/>
      <c r="V99" s="128"/>
      <c r="W99" s="128" t="s">
        <v>171</v>
      </c>
      <c r="X99" s="128">
        <v>0</v>
      </c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</row>
    <row r="100" spans="1:50" ht="22.5" outlineLevel="1" x14ac:dyDescent="0.2">
      <c r="A100" s="147">
        <v>45</v>
      </c>
      <c r="B100" s="148" t="s">
        <v>299</v>
      </c>
      <c r="C100" s="153" t="s">
        <v>300</v>
      </c>
      <c r="D100" s="149" t="s">
        <v>191</v>
      </c>
      <c r="E100" s="183">
        <v>0.40007999999999999</v>
      </c>
      <c r="F100" s="193"/>
      <c r="G100" s="194">
        <f>ROUND(E100*F100,2)</f>
        <v>0</v>
      </c>
      <c r="H100" s="137">
        <v>21</v>
      </c>
      <c r="I100" s="136">
        <v>0</v>
      </c>
      <c r="J100" s="136">
        <f>ROUND(E100*I100,2)</f>
        <v>0</v>
      </c>
      <c r="K100" s="136">
        <v>0</v>
      </c>
      <c r="L100" s="136">
        <f>ROUND(E100*K100,2)</f>
        <v>0</v>
      </c>
      <c r="M100" s="137" t="s">
        <v>167</v>
      </c>
      <c r="N100" s="137" t="s">
        <v>167</v>
      </c>
      <c r="O100" s="137" t="s">
        <v>248</v>
      </c>
      <c r="P100" s="128"/>
      <c r="Q100" s="128"/>
      <c r="R100" s="128"/>
      <c r="S100" s="128"/>
      <c r="T100" s="128"/>
      <c r="U100" s="128"/>
      <c r="V100" s="128"/>
      <c r="W100" s="128" t="s">
        <v>249</v>
      </c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</row>
    <row r="101" spans="1:50" x14ac:dyDescent="0.2">
      <c r="A101" s="141" t="s">
        <v>162</v>
      </c>
      <c r="B101" s="142" t="s">
        <v>134</v>
      </c>
      <c r="C101" s="150" t="s">
        <v>135</v>
      </c>
      <c r="D101" s="143"/>
      <c r="E101" s="180"/>
      <c r="F101" s="188"/>
      <c r="G101" s="189">
        <f>SUMIF(W102:W104,"&lt;&gt;NOR",G102:G104)</f>
        <v>0</v>
      </c>
      <c r="H101" s="140"/>
      <c r="I101" s="139"/>
      <c r="J101" s="139">
        <f>SUM(J102:J104)</f>
        <v>0</v>
      </c>
      <c r="K101" s="139"/>
      <c r="L101" s="139">
        <f>SUM(L102:L104)</f>
        <v>0</v>
      </c>
      <c r="M101" s="140"/>
      <c r="N101" s="140"/>
      <c r="O101" s="140"/>
      <c r="W101" t="s">
        <v>163</v>
      </c>
    </row>
    <row r="102" spans="1:50" ht="22.5" outlineLevel="1" x14ac:dyDescent="0.2">
      <c r="A102" s="144">
        <v>46</v>
      </c>
      <c r="B102" s="145" t="s">
        <v>301</v>
      </c>
      <c r="C102" s="151" t="s">
        <v>302</v>
      </c>
      <c r="D102" s="146" t="s">
        <v>166</v>
      </c>
      <c r="E102" s="181">
        <v>8.07</v>
      </c>
      <c r="F102" s="190"/>
      <c r="G102" s="191">
        <f>ROUND(E102*F102,2)</f>
        <v>0</v>
      </c>
      <c r="H102" s="137">
        <v>21</v>
      </c>
      <c r="I102" s="136">
        <v>2.9E-4</v>
      </c>
      <c r="J102" s="136">
        <f>ROUND(E102*I102,2)</f>
        <v>0</v>
      </c>
      <c r="K102" s="136">
        <v>0</v>
      </c>
      <c r="L102" s="136">
        <f>ROUND(E102*K102,2)</f>
        <v>0</v>
      </c>
      <c r="M102" s="137" t="s">
        <v>259</v>
      </c>
      <c r="N102" s="137" t="s">
        <v>199</v>
      </c>
      <c r="O102" s="137" t="s">
        <v>168</v>
      </c>
      <c r="P102" s="128"/>
      <c r="Q102" s="128"/>
      <c r="R102" s="128"/>
      <c r="S102" s="128"/>
      <c r="T102" s="128"/>
      <c r="U102" s="128"/>
      <c r="V102" s="128"/>
      <c r="W102" s="128" t="s">
        <v>252</v>
      </c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</row>
    <row r="103" spans="1:50" outlineLevel="2" x14ac:dyDescent="0.2">
      <c r="A103" s="134"/>
      <c r="B103" s="135"/>
      <c r="C103" s="152" t="s">
        <v>653</v>
      </c>
      <c r="D103" s="138"/>
      <c r="E103" s="182"/>
      <c r="F103" s="192"/>
      <c r="G103" s="192"/>
      <c r="H103" s="137"/>
      <c r="I103" s="136"/>
      <c r="J103" s="136"/>
      <c r="K103" s="136"/>
      <c r="L103" s="136"/>
      <c r="M103" s="137"/>
      <c r="N103" s="137"/>
      <c r="O103" s="137"/>
      <c r="P103" s="128"/>
      <c r="Q103" s="128"/>
      <c r="R103" s="128"/>
      <c r="S103" s="128"/>
      <c r="T103" s="128"/>
      <c r="U103" s="128"/>
      <c r="V103" s="128"/>
      <c r="W103" s="128" t="s">
        <v>171</v>
      </c>
      <c r="X103" s="128">
        <v>0</v>
      </c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outlineLevel="3" x14ac:dyDescent="0.2">
      <c r="A104" s="134"/>
      <c r="B104" s="135"/>
      <c r="C104" s="152" t="s">
        <v>646</v>
      </c>
      <c r="D104" s="138"/>
      <c r="E104" s="182">
        <v>8.07</v>
      </c>
      <c r="F104" s="192"/>
      <c r="G104" s="192"/>
      <c r="H104" s="137"/>
      <c r="I104" s="136"/>
      <c r="J104" s="136"/>
      <c r="K104" s="136"/>
      <c r="L104" s="136"/>
      <c r="M104" s="137"/>
      <c r="N104" s="137"/>
      <c r="O104" s="137"/>
      <c r="P104" s="128"/>
      <c r="Q104" s="128"/>
      <c r="R104" s="128"/>
      <c r="S104" s="128"/>
      <c r="T104" s="128"/>
      <c r="U104" s="128"/>
      <c r="V104" s="128"/>
      <c r="W104" s="128" t="s">
        <v>171</v>
      </c>
      <c r="X104" s="128">
        <v>0</v>
      </c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</row>
    <row r="105" spans="1:50" x14ac:dyDescent="0.2">
      <c r="A105" s="141" t="s">
        <v>162</v>
      </c>
      <c r="B105" s="142" t="s">
        <v>136</v>
      </c>
      <c r="C105" s="150" t="s">
        <v>137</v>
      </c>
      <c r="D105" s="143"/>
      <c r="E105" s="180"/>
      <c r="F105" s="188"/>
      <c r="G105" s="189">
        <f>SUMIF(W106:W106,"&lt;&gt;NOR",G106:G106)</f>
        <v>0</v>
      </c>
      <c r="H105" s="140"/>
      <c r="I105" s="139"/>
      <c r="J105" s="139">
        <f>SUM(J106:J106)</f>
        <v>0</v>
      </c>
      <c r="K105" s="139"/>
      <c r="L105" s="139">
        <f>SUM(L106:L106)</f>
        <v>0</v>
      </c>
      <c r="M105" s="140"/>
      <c r="N105" s="140"/>
      <c r="O105" s="140"/>
      <c r="W105" t="s">
        <v>163</v>
      </c>
    </row>
    <row r="106" spans="1:50" outlineLevel="1" x14ac:dyDescent="0.2">
      <c r="A106" s="147">
        <v>47</v>
      </c>
      <c r="B106" s="148" t="s">
        <v>304</v>
      </c>
      <c r="C106" s="153" t="s">
        <v>305</v>
      </c>
      <c r="D106" s="149" t="s">
        <v>231</v>
      </c>
      <c r="E106" s="183">
        <v>1</v>
      </c>
      <c r="F106" s="193"/>
      <c r="G106" s="194">
        <f>ROUND(E106*F106,2)</f>
        <v>0</v>
      </c>
      <c r="H106" s="137">
        <v>21</v>
      </c>
      <c r="I106" s="136">
        <v>0</v>
      </c>
      <c r="J106" s="136">
        <f>ROUND(E106*I106,2)</f>
        <v>0</v>
      </c>
      <c r="K106" s="136">
        <v>0</v>
      </c>
      <c r="L106" s="136">
        <f>ROUND(E106*K106,2)</f>
        <v>0</v>
      </c>
      <c r="M106" s="137" t="s">
        <v>259</v>
      </c>
      <c r="N106" s="137" t="s">
        <v>199</v>
      </c>
      <c r="O106" s="137" t="s">
        <v>168</v>
      </c>
      <c r="P106" s="128"/>
      <c r="Q106" s="128"/>
      <c r="R106" s="128"/>
      <c r="S106" s="128"/>
      <c r="T106" s="128"/>
      <c r="U106" s="128"/>
      <c r="V106" s="128"/>
      <c r="W106" s="128" t="s">
        <v>306</v>
      </c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</row>
    <row r="107" spans="1:50" x14ac:dyDescent="0.2">
      <c r="A107" s="141" t="s">
        <v>162</v>
      </c>
      <c r="B107" s="142" t="s">
        <v>138</v>
      </c>
      <c r="C107" s="150" t="s">
        <v>139</v>
      </c>
      <c r="D107" s="143"/>
      <c r="E107" s="180"/>
      <c r="F107" s="188"/>
      <c r="G107" s="189">
        <f>SUMIF(W108:W113,"&lt;&gt;NOR",G108:G113)</f>
        <v>0</v>
      </c>
      <c r="H107" s="140"/>
      <c r="I107" s="139"/>
      <c r="J107" s="139">
        <f>SUM(J108:J113)</f>
        <v>0</v>
      </c>
      <c r="K107" s="139"/>
      <c r="L107" s="139">
        <f>SUM(L108:L113)</f>
        <v>0</v>
      </c>
      <c r="M107" s="140"/>
      <c r="N107" s="140"/>
      <c r="O107" s="140"/>
      <c r="W107" t="s">
        <v>163</v>
      </c>
    </row>
    <row r="108" spans="1:50" ht="22.5" outlineLevel="1" x14ac:dyDescent="0.2">
      <c r="A108" s="147">
        <v>48</v>
      </c>
      <c r="B108" s="148" t="s">
        <v>307</v>
      </c>
      <c r="C108" s="153" t="s">
        <v>308</v>
      </c>
      <c r="D108" s="149" t="s">
        <v>191</v>
      </c>
      <c r="E108" s="183">
        <v>10.544549999999999</v>
      </c>
      <c r="F108" s="193"/>
      <c r="G108" s="194">
        <f t="shared" ref="G108:G113" si="3">ROUND(E108*F108,2)</f>
        <v>0</v>
      </c>
      <c r="H108" s="137">
        <v>21</v>
      </c>
      <c r="I108" s="136">
        <v>0</v>
      </c>
      <c r="J108" s="136">
        <f t="shared" ref="J108:J113" si="4">ROUND(E108*I108,2)</f>
        <v>0</v>
      </c>
      <c r="K108" s="136">
        <v>0</v>
      </c>
      <c r="L108" s="136">
        <f t="shared" ref="L108:L113" si="5">ROUND(E108*K108,2)</f>
        <v>0</v>
      </c>
      <c r="M108" s="137" t="s">
        <v>167</v>
      </c>
      <c r="N108" s="137" t="s">
        <v>167</v>
      </c>
      <c r="O108" s="137" t="s">
        <v>309</v>
      </c>
      <c r="P108" s="128"/>
      <c r="Q108" s="128"/>
      <c r="R108" s="128"/>
      <c r="S108" s="128"/>
      <c r="T108" s="128"/>
      <c r="U108" s="128"/>
      <c r="V108" s="128"/>
      <c r="W108" s="128" t="s">
        <v>310</v>
      </c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</row>
    <row r="109" spans="1:50" ht="22.5" outlineLevel="1" x14ac:dyDescent="0.2">
      <c r="A109" s="147">
        <v>49</v>
      </c>
      <c r="B109" s="148" t="s">
        <v>311</v>
      </c>
      <c r="C109" s="153" t="s">
        <v>312</v>
      </c>
      <c r="D109" s="149" t="s">
        <v>191</v>
      </c>
      <c r="E109" s="183">
        <v>10.544549999999999</v>
      </c>
      <c r="F109" s="193"/>
      <c r="G109" s="194">
        <f t="shared" si="3"/>
        <v>0</v>
      </c>
      <c r="H109" s="137">
        <v>21</v>
      </c>
      <c r="I109" s="136">
        <v>0</v>
      </c>
      <c r="J109" s="136">
        <f t="shared" si="4"/>
        <v>0</v>
      </c>
      <c r="K109" s="136">
        <v>0</v>
      </c>
      <c r="L109" s="136">
        <f t="shared" si="5"/>
        <v>0</v>
      </c>
      <c r="M109" s="137" t="s">
        <v>167</v>
      </c>
      <c r="N109" s="137" t="s">
        <v>167</v>
      </c>
      <c r="O109" s="137" t="s">
        <v>309</v>
      </c>
      <c r="P109" s="128"/>
      <c r="Q109" s="128"/>
      <c r="R109" s="128"/>
      <c r="S109" s="128"/>
      <c r="T109" s="128"/>
      <c r="U109" s="128"/>
      <c r="V109" s="128"/>
      <c r="W109" s="128" t="s">
        <v>310</v>
      </c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</row>
    <row r="110" spans="1:50" ht="33.75" outlineLevel="1" x14ac:dyDescent="0.2">
      <c r="A110" s="147">
        <v>50</v>
      </c>
      <c r="B110" s="148" t="s">
        <v>313</v>
      </c>
      <c r="C110" s="153" t="s">
        <v>314</v>
      </c>
      <c r="D110" s="149" t="s">
        <v>191</v>
      </c>
      <c r="E110" s="183">
        <v>10.544549999999999</v>
      </c>
      <c r="F110" s="193"/>
      <c r="G110" s="194">
        <f t="shared" si="3"/>
        <v>0</v>
      </c>
      <c r="H110" s="137">
        <v>21</v>
      </c>
      <c r="I110" s="136">
        <v>0</v>
      </c>
      <c r="J110" s="136">
        <f t="shared" si="4"/>
        <v>0</v>
      </c>
      <c r="K110" s="136">
        <v>0</v>
      </c>
      <c r="L110" s="136">
        <f t="shared" si="5"/>
        <v>0</v>
      </c>
      <c r="M110" s="137" t="s">
        <v>167</v>
      </c>
      <c r="N110" s="137" t="s">
        <v>167</v>
      </c>
      <c r="O110" s="137" t="s">
        <v>309</v>
      </c>
      <c r="P110" s="128"/>
      <c r="Q110" s="128"/>
      <c r="R110" s="128"/>
      <c r="S110" s="128"/>
      <c r="T110" s="128"/>
      <c r="U110" s="128"/>
      <c r="V110" s="128"/>
      <c r="W110" s="128" t="s">
        <v>310</v>
      </c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</row>
    <row r="111" spans="1:50" outlineLevel="1" x14ac:dyDescent="0.2">
      <c r="A111" s="147">
        <v>51</v>
      </c>
      <c r="B111" s="148" t="s">
        <v>315</v>
      </c>
      <c r="C111" s="153" t="s">
        <v>316</v>
      </c>
      <c r="D111" s="149" t="s">
        <v>191</v>
      </c>
      <c r="E111" s="183">
        <v>10.544549999999999</v>
      </c>
      <c r="F111" s="193"/>
      <c r="G111" s="194">
        <f t="shared" si="3"/>
        <v>0</v>
      </c>
      <c r="H111" s="137">
        <v>21</v>
      </c>
      <c r="I111" s="136">
        <v>0</v>
      </c>
      <c r="J111" s="136">
        <f t="shared" si="4"/>
        <v>0</v>
      </c>
      <c r="K111" s="136">
        <v>0</v>
      </c>
      <c r="L111" s="136">
        <f t="shared" si="5"/>
        <v>0</v>
      </c>
      <c r="M111" s="137" t="s">
        <v>167</v>
      </c>
      <c r="N111" s="137" t="s">
        <v>167</v>
      </c>
      <c r="O111" s="137" t="s">
        <v>309</v>
      </c>
      <c r="P111" s="128"/>
      <c r="Q111" s="128"/>
      <c r="R111" s="128"/>
      <c r="S111" s="128"/>
      <c r="T111" s="128"/>
      <c r="U111" s="128"/>
      <c r="V111" s="128"/>
      <c r="W111" s="128" t="s">
        <v>310</v>
      </c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</row>
    <row r="112" spans="1:50" ht="22.5" outlineLevel="1" x14ac:dyDescent="0.2">
      <c r="A112" s="147">
        <v>52</v>
      </c>
      <c r="B112" s="148" t="s">
        <v>317</v>
      </c>
      <c r="C112" s="153" t="s">
        <v>318</v>
      </c>
      <c r="D112" s="149" t="s">
        <v>191</v>
      </c>
      <c r="E112" s="183">
        <v>10.544549999999999</v>
      </c>
      <c r="F112" s="193"/>
      <c r="G112" s="194">
        <f t="shared" si="3"/>
        <v>0</v>
      </c>
      <c r="H112" s="137">
        <v>21</v>
      </c>
      <c r="I112" s="136">
        <v>0</v>
      </c>
      <c r="J112" s="136">
        <f t="shared" si="4"/>
        <v>0</v>
      </c>
      <c r="K112" s="136">
        <v>0</v>
      </c>
      <c r="L112" s="136">
        <f t="shared" si="5"/>
        <v>0</v>
      </c>
      <c r="M112" s="137" t="s">
        <v>167</v>
      </c>
      <c r="N112" s="137" t="s">
        <v>167</v>
      </c>
      <c r="O112" s="137" t="s">
        <v>309</v>
      </c>
      <c r="P112" s="128"/>
      <c r="Q112" s="128"/>
      <c r="R112" s="128"/>
      <c r="S112" s="128"/>
      <c r="T112" s="128"/>
      <c r="U112" s="128"/>
      <c r="V112" s="128"/>
      <c r="W112" s="128" t="s">
        <v>310</v>
      </c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</row>
    <row r="113" spans="1:50" ht="22.5" outlineLevel="1" x14ac:dyDescent="0.2">
      <c r="A113" s="144">
        <v>53</v>
      </c>
      <c r="B113" s="145" t="s">
        <v>319</v>
      </c>
      <c r="C113" s="151" t="s">
        <v>320</v>
      </c>
      <c r="D113" s="146" t="s">
        <v>191</v>
      </c>
      <c r="E113" s="181">
        <v>10.544549999999999</v>
      </c>
      <c r="F113" s="190"/>
      <c r="G113" s="191">
        <f t="shared" si="3"/>
        <v>0</v>
      </c>
      <c r="H113" s="137">
        <v>21</v>
      </c>
      <c r="I113" s="136">
        <v>0</v>
      </c>
      <c r="J113" s="136">
        <f t="shared" si="4"/>
        <v>0</v>
      </c>
      <c r="K113" s="136">
        <v>0</v>
      </c>
      <c r="L113" s="136">
        <f t="shared" si="5"/>
        <v>0</v>
      </c>
      <c r="M113" s="137" t="s">
        <v>167</v>
      </c>
      <c r="N113" s="137" t="s">
        <v>167</v>
      </c>
      <c r="O113" s="137" t="s">
        <v>309</v>
      </c>
      <c r="P113" s="128"/>
      <c r="Q113" s="128"/>
      <c r="R113" s="128"/>
      <c r="S113" s="128"/>
      <c r="T113" s="128"/>
      <c r="U113" s="128"/>
      <c r="V113" s="128"/>
      <c r="W113" s="128" t="s">
        <v>310</v>
      </c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</row>
    <row r="114" spans="1:50" x14ac:dyDescent="0.2">
      <c r="A114" s="3"/>
      <c r="B114" s="4"/>
      <c r="C114" s="154"/>
      <c r="D114" s="5"/>
      <c r="E114" s="179"/>
      <c r="F114" s="187"/>
      <c r="G114" s="187"/>
      <c r="H114" s="3"/>
      <c r="I114" s="3"/>
      <c r="J114" s="3"/>
      <c r="K114" s="3"/>
      <c r="L114" s="3"/>
      <c r="M114" s="3"/>
      <c r="N114" s="3"/>
      <c r="O114" s="3"/>
      <c r="U114">
        <v>12</v>
      </c>
      <c r="V114">
        <v>21</v>
      </c>
      <c r="W114" t="s">
        <v>154</v>
      </c>
    </row>
    <row r="115" spans="1:50" x14ac:dyDescent="0.2">
      <c r="A115" s="131"/>
      <c r="B115" s="132" t="s">
        <v>31</v>
      </c>
      <c r="C115" s="155"/>
      <c r="D115" s="133"/>
      <c r="E115" s="184"/>
      <c r="F115" s="195"/>
      <c r="G115" s="196">
        <f>G8+G12+G22+G30+G33+G35+G37+G62+G64+G69+G71+G73+G81+G83+G87+G93+G101+G105+G107</f>
        <v>0</v>
      </c>
      <c r="H115" s="3"/>
      <c r="I115" s="3"/>
      <c r="J115" s="3"/>
      <c r="K115" s="3"/>
      <c r="L115" s="3"/>
      <c r="M115" s="3"/>
      <c r="N115" s="3"/>
      <c r="O115" s="3"/>
      <c r="U115">
        <f>SUMIF(H7:H113,U114,G7:G113)</f>
        <v>0</v>
      </c>
      <c r="V115">
        <f>SUMIF(H7:H113,V114,G7:G113)</f>
        <v>0</v>
      </c>
      <c r="W115" t="s">
        <v>321</v>
      </c>
    </row>
    <row r="116" spans="1:50" x14ac:dyDescent="0.2">
      <c r="A116" s="3"/>
      <c r="B116" s="4"/>
      <c r="C116" s="154"/>
      <c r="D116" s="5"/>
      <c r="E116" s="179"/>
      <c r="F116" s="187"/>
      <c r="G116" s="187"/>
      <c r="H116" s="3"/>
      <c r="I116" s="3"/>
      <c r="J116" s="3"/>
      <c r="K116" s="3"/>
      <c r="L116" s="3"/>
      <c r="M116" s="3"/>
      <c r="N116" s="3"/>
      <c r="O116" s="3"/>
    </row>
    <row r="117" spans="1:50" x14ac:dyDescent="0.2">
      <c r="A117" s="3"/>
      <c r="B117" s="4"/>
      <c r="C117" s="154"/>
      <c r="D117" s="5"/>
      <c r="E117" s="179"/>
      <c r="F117" s="187"/>
      <c r="G117" s="187"/>
      <c r="H117" s="3"/>
      <c r="I117" s="3"/>
      <c r="J117" s="3"/>
      <c r="K117" s="3"/>
      <c r="L117" s="3"/>
      <c r="M117" s="3"/>
      <c r="N117" s="3"/>
      <c r="O117" s="3"/>
    </row>
    <row r="118" spans="1:50" x14ac:dyDescent="0.2">
      <c r="A118" s="266" t="s">
        <v>322</v>
      </c>
      <c r="B118" s="266"/>
      <c r="C118" s="267"/>
      <c r="D118" s="5"/>
      <c r="E118" s="179"/>
      <c r="F118" s="187"/>
      <c r="G118" s="187"/>
      <c r="H118" s="3"/>
      <c r="I118" s="3"/>
      <c r="J118" s="3"/>
      <c r="K118" s="3"/>
      <c r="L118" s="3"/>
      <c r="M118" s="3"/>
      <c r="N118" s="3"/>
      <c r="O118" s="3"/>
    </row>
    <row r="119" spans="1:50" x14ac:dyDescent="0.2">
      <c r="A119" s="247"/>
      <c r="B119" s="248"/>
      <c r="C119" s="249"/>
      <c r="D119" s="248"/>
      <c r="E119" s="248"/>
      <c r="F119" s="248"/>
      <c r="G119" s="250"/>
      <c r="H119" s="3"/>
      <c r="I119" s="3"/>
      <c r="J119" s="3"/>
      <c r="K119" s="3"/>
      <c r="L119" s="3"/>
      <c r="M119" s="3"/>
      <c r="N119" s="3"/>
      <c r="O119" s="3"/>
      <c r="W119" t="s">
        <v>323</v>
      </c>
    </row>
    <row r="120" spans="1:50" x14ac:dyDescent="0.2">
      <c r="A120" s="251"/>
      <c r="B120" s="252"/>
      <c r="C120" s="253"/>
      <c r="D120" s="252"/>
      <c r="E120" s="252"/>
      <c r="F120" s="252"/>
      <c r="G120" s="254"/>
      <c r="H120" s="3"/>
      <c r="I120" s="3"/>
      <c r="J120" s="3"/>
      <c r="K120" s="3"/>
      <c r="L120" s="3"/>
      <c r="M120" s="3"/>
      <c r="N120" s="3"/>
      <c r="O120" s="3"/>
    </row>
    <row r="121" spans="1:50" x14ac:dyDescent="0.2">
      <c r="A121" s="251"/>
      <c r="B121" s="252"/>
      <c r="C121" s="253"/>
      <c r="D121" s="252"/>
      <c r="E121" s="252"/>
      <c r="F121" s="252"/>
      <c r="G121" s="254"/>
      <c r="H121" s="3"/>
      <c r="I121" s="3"/>
      <c r="J121" s="3"/>
      <c r="K121" s="3"/>
      <c r="L121" s="3"/>
      <c r="M121" s="3"/>
      <c r="N121" s="3"/>
      <c r="O121" s="3"/>
    </row>
    <row r="122" spans="1:50" x14ac:dyDescent="0.2">
      <c r="A122" s="251"/>
      <c r="B122" s="252"/>
      <c r="C122" s="253"/>
      <c r="D122" s="252"/>
      <c r="E122" s="252"/>
      <c r="F122" s="252"/>
      <c r="G122" s="254"/>
      <c r="H122" s="3"/>
      <c r="I122" s="3"/>
      <c r="J122" s="3"/>
      <c r="K122" s="3"/>
      <c r="L122" s="3"/>
      <c r="M122" s="3"/>
      <c r="N122" s="3"/>
      <c r="O122" s="3"/>
    </row>
    <row r="123" spans="1:50" x14ac:dyDescent="0.2">
      <c r="A123" s="255"/>
      <c r="B123" s="256"/>
      <c r="C123" s="257"/>
      <c r="D123" s="256"/>
      <c r="E123" s="256"/>
      <c r="F123" s="256"/>
      <c r="G123" s="258"/>
      <c r="H123" s="3"/>
      <c r="I123" s="3"/>
      <c r="J123" s="3"/>
      <c r="K123" s="3"/>
      <c r="L123" s="3"/>
      <c r="M123" s="3"/>
      <c r="N123" s="3"/>
      <c r="O123" s="3"/>
    </row>
    <row r="124" spans="1:50" x14ac:dyDescent="0.2">
      <c r="A124" s="3"/>
      <c r="B124" s="4"/>
      <c r="C124" s="154"/>
      <c r="D124" s="5"/>
      <c r="E124" s="179"/>
      <c r="F124" s="187"/>
      <c r="G124" s="187"/>
      <c r="H124" s="3"/>
      <c r="I124" s="3"/>
      <c r="J124" s="3"/>
      <c r="K124" s="3"/>
      <c r="L124" s="3"/>
      <c r="M124" s="3"/>
      <c r="N124" s="3"/>
      <c r="O124" s="3"/>
    </row>
    <row r="125" spans="1:50" x14ac:dyDescent="0.2">
      <c r="C125" s="156"/>
      <c r="D125" s="8"/>
      <c r="W125" t="s">
        <v>324</v>
      </c>
    </row>
    <row r="126" spans="1:50" x14ac:dyDescent="0.2">
      <c r="D126" s="8"/>
    </row>
    <row r="127" spans="1:50" x14ac:dyDescent="0.2">
      <c r="D127" s="8"/>
    </row>
    <row r="128" spans="1:50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19:G123"/>
    <mergeCell ref="A1:G1"/>
    <mergeCell ref="C2:G2"/>
    <mergeCell ref="C3:G3"/>
    <mergeCell ref="C4:G4"/>
    <mergeCell ref="A118:C118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96E19-0A55-42D7-ABA1-03485FD45459}">
  <sheetPr>
    <outlinePr summaryBelow="0"/>
  </sheetPr>
  <dimension ref="A1:AX5000"/>
  <sheetViews>
    <sheetView view="pageBreakPreview" zoomScaleNormal="100" zoomScaleSheetLayoutView="100" workbookViewId="0">
      <pane ySplit="7" topLeftCell="A265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77</v>
      </c>
      <c r="C4" s="263" t="s">
        <v>78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ht="25.5" x14ac:dyDescent="0.2">
      <c r="A8" s="141" t="s">
        <v>162</v>
      </c>
      <c r="B8" s="142" t="s">
        <v>103</v>
      </c>
      <c r="C8" s="150" t="s">
        <v>104</v>
      </c>
      <c r="D8" s="143"/>
      <c r="E8" s="180"/>
      <c r="F8" s="188"/>
      <c r="G8" s="189">
        <f>SUMIF(W9:W9,"&lt;&gt;NOR",G9:G9)</f>
        <v>0</v>
      </c>
      <c r="H8" s="140"/>
      <c r="I8" s="139"/>
      <c r="J8" s="139">
        <f>SUM(J9:J9)</f>
        <v>0.04</v>
      </c>
      <c r="K8" s="139"/>
      <c r="L8" s="139">
        <f>SUM(L9:L9)</f>
        <v>0</v>
      </c>
      <c r="M8" s="140"/>
      <c r="N8" s="140"/>
      <c r="O8" s="140"/>
      <c r="W8" t="s">
        <v>163</v>
      </c>
    </row>
    <row r="9" spans="1:50" ht="45" outlineLevel="1" x14ac:dyDescent="0.2">
      <c r="A9" s="147">
        <v>1</v>
      </c>
      <c r="B9" s="148" t="s">
        <v>204</v>
      </c>
      <c r="C9" s="153" t="s">
        <v>205</v>
      </c>
      <c r="D9" s="149" t="s">
        <v>166</v>
      </c>
      <c r="E9" s="183">
        <v>963.25</v>
      </c>
      <c r="F9" s="193"/>
      <c r="G9" s="194">
        <f>ROUND(E9*F9,2)</f>
        <v>0</v>
      </c>
      <c r="H9" s="137">
        <v>21</v>
      </c>
      <c r="I9" s="136">
        <v>4.0000000000000003E-5</v>
      </c>
      <c r="J9" s="136">
        <f>ROUND(E9*I9,2)</f>
        <v>0.04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x14ac:dyDescent="0.2">
      <c r="A10" s="141" t="s">
        <v>162</v>
      </c>
      <c r="B10" s="142" t="s">
        <v>105</v>
      </c>
      <c r="C10" s="150" t="s">
        <v>106</v>
      </c>
      <c r="D10" s="143"/>
      <c r="E10" s="180"/>
      <c r="F10" s="188"/>
      <c r="G10" s="189">
        <f>SUMIF(W11:W135,"&lt;&gt;NOR",G11:G135)</f>
        <v>0</v>
      </c>
      <c r="H10" s="140"/>
      <c r="I10" s="139"/>
      <c r="J10" s="139">
        <f>SUM(J11:J135)</f>
        <v>0</v>
      </c>
      <c r="K10" s="139"/>
      <c r="L10" s="139">
        <f>SUM(L11:L135)</f>
        <v>38.79</v>
      </c>
      <c r="M10" s="140"/>
      <c r="N10" s="140"/>
      <c r="O10" s="140"/>
      <c r="W10" t="s">
        <v>163</v>
      </c>
    </row>
    <row r="11" spans="1:50" ht="22.5" outlineLevel="1" x14ac:dyDescent="0.2">
      <c r="A11" s="147">
        <v>2</v>
      </c>
      <c r="B11" s="148" t="s">
        <v>654</v>
      </c>
      <c r="C11" s="153" t="s">
        <v>655</v>
      </c>
      <c r="D11" s="149" t="s">
        <v>347</v>
      </c>
      <c r="E11" s="183">
        <v>241</v>
      </c>
      <c r="F11" s="193"/>
      <c r="G11" s="194">
        <f>ROUND(E11*F11,2)</f>
        <v>0</v>
      </c>
      <c r="H11" s="137">
        <v>21</v>
      </c>
      <c r="I11" s="136">
        <v>0</v>
      </c>
      <c r="J11" s="136">
        <f>ROUND(E11*I11,2)</f>
        <v>0</v>
      </c>
      <c r="K11" s="136">
        <v>8.0000000000000007E-5</v>
      </c>
      <c r="L11" s="136">
        <f>ROUND(E11*K11,2)</f>
        <v>0.02</v>
      </c>
      <c r="M11" s="137" t="s">
        <v>167</v>
      </c>
      <c r="N11" s="137" t="s">
        <v>167</v>
      </c>
      <c r="O11" s="137" t="s">
        <v>168</v>
      </c>
      <c r="P11" s="128"/>
      <c r="Q11" s="128"/>
      <c r="R11" s="128"/>
      <c r="S11" s="128"/>
      <c r="T11" s="128"/>
      <c r="U11" s="128"/>
      <c r="V11" s="128"/>
      <c r="W11" s="128" t="s">
        <v>245</v>
      </c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outlineLevel="1" x14ac:dyDescent="0.2">
      <c r="A12" s="144">
        <v>3</v>
      </c>
      <c r="B12" s="145" t="s">
        <v>656</v>
      </c>
      <c r="C12" s="151" t="s">
        <v>657</v>
      </c>
      <c r="D12" s="146" t="s">
        <v>166</v>
      </c>
      <c r="E12" s="181">
        <v>432.68</v>
      </c>
      <c r="F12" s="190"/>
      <c r="G12" s="191">
        <f>ROUND(E12*F12,2)</f>
        <v>0</v>
      </c>
      <c r="H12" s="137">
        <v>21</v>
      </c>
      <c r="I12" s="136">
        <v>0</v>
      </c>
      <c r="J12" s="136">
        <f>ROUND(E12*I12,2)</f>
        <v>0</v>
      </c>
      <c r="K12" s="136">
        <v>3.5000000000000001E-3</v>
      </c>
      <c r="L12" s="136">
        <f>ROUND(E12*K12,2)</f>
        <v>1.51</v>
      </c>
      <c r="M12" s="137" t="s">
        <v>167</v>
      </c>
      <c r="N12" s="137" t="s">
        <v>167</v>
      </c>
      <c r="O12" s="137" t="s">
        <v>168</v>
      </c>
      <c r="P12" s="128"/>
      <c r="Q12" s="128"/>
      <c r="R12" s="128"/>
      <c r="S12" s="128"/>
      <c r="T12" s="128"/>
      <c r="U12" s="128"/>
      <c r="V12" s="128"/>
      <c r="W12" s="128" t="s">
        <v>245</v>
      </c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0" outlineLevel="2" x14ac:dyDescent="0.2">
      <c r="A13" s="134"/>
      <c r="B13" s="135"/>
      <c r="C13" s="152" t="s">
        <v>658</v>
      </c>
      <c r="D13" s="138"/>
      <c r="E13" s="182">
        <v>432.68</v>
      </c>
      <c r="F13" s="192"/>
      <c r="G13" s="192"/>
      <c r="H13" s="137"/>
      <c r="I13" s="136"/>
      <c r="J13" s="136"/>
      <c r="K13" s="136"/>
      <c r="L13" s="136"/>
      <c r="M13" s="137"/>
      <c r="N13" s="137"/>
      <c r="O13" s="137"/>
      <c r="P13" s="128"/>
      <c r="Q13" s="128"/>
      <c r="R13" s="128"/>
      <c r="S13" s="128"/>
      <c r="T13" s="128"/>
      <c r="U13" s="128"/>
      <c r="V13" s="128"/>
      <c r="W13" s="128" t="s">
        <v>171</v>
      </c>
      <c r="X13" s="128">
        <v>0</v>
      </c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ht="22.5" outlineLevel="1" x14ac:dyDescent="0.2">
      <c r="A14" s="144">
        <v>4</v>
      </c>
      <c r="B14" s="145" t="s">
        <v>214</v>
      </c>
      <c r="C14" s="151" t="s">
        <v>215</v>
      </c>
      <c r="D14" s="146" t="s">
        <v>166</v>
      </c>
      <c r="E14" s="181">
        <v>931.71875</v>
      </c>
      <c r="F14" s="190"/>
      <c r="G14" s="191">
        <f>ROUND(E14*F14,2)</f>
        <v>0</v>
      </c>
      <c r="H14" s="137">
        <v>21</v>
      </c>
      <c r="I14" s="136">
        <v>0</v>
      </c>
      <c r="J14" s="136">
        <f>ROUND(E14*I14,2)</f>
        <v>0</v>
      </c>
      <c r="K14" s="136">
        <v>0.02</v>
      </c>
      <c r="L14" s="136">
        <f>ROUND(E14*K14,2)</f>
        <v>18.63</v>
      </c>
      <c r="M14" s="137" t="s">
        <v>167</v>
      </c>
      <c r="N14" s="137" t="s">
        <v>167</v>
      </c>
      <c r="O14" s="137" t="s">
        <v>168</v>
      </c>
      <c r="P14" s="128"/>
      <c r="Q14" s="128"/>
      <c r="R14" s="128"/>
      <c r="S14" s="128"/>
      <c r="T14" s="128"/>
      <c r="U14" s="128"/>
      <c r="V14" s="128"/>
      <c r="W14" s="128" t="s">
        <v>169</v>
      </c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ht="33.75" outlineLevel="2" x14ac:dyDescent="0.2">
      <c r="A15" s="134"/>
      <c r="B15" s="135"/>
      <c r="C15" s="152" t="s">
        <v>659</v>
      </c>
      <c r="D15" s="138"/>
      <c r="E15" s="182">
        <v>870.86</v>
      </c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outlineLevel="3" x14ac:dyDescent="0.2">
      <c r="A16" s="134"/>
      <c r="B16" s="135"/>
      <c r="C16" s="152" t="s">
        <v>660</v>
      </c>
      <c r="D16" s="138"/>
      <c r="E16" s="182">
        <v>28.83</v>
      </c>
      <c r="F16" s="192"/>
      <c r="G16" s="192"/>
      <c r="H16" s="137"/>
      <c r="I16" s="136"/>
      <c r="J16" s="136"/>
      <c r="K16" s="136"/>
      <c r="L16" s="136"/>
      <c r="M16" s="137"/>
      <c r="N16" s="137"/>
      <c r="O16" s="137"/>
      <c r="P16" s="128"/>
      <c r="Q16" s="128"/>
      <c r="R16" s="128"/>
      <c r="S16" s="128"/>
      <c r="T16" s="128"/>
      <c r="U16" s="128"/>
      <c r="V16" s="128"/>
      <c r="W16" s="128" t="s">
        <v>171</v>
      </c>
      <c r="X16" s="128">
        <v>0</v>
      </c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ht="22.5" outlineLevel="3" x14ac:dyDescent="0.2">
      <c r="A17" s="134"/>
      <c r="B17" s="135"/>
      <c r="C17" s="152" t="s">
        <v>661</v>
      </c>
      <c r="D17" s="138"/>
      <c r="E17" s="182">
        <v>32.028750000000002</v>
      </c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1" x14ac:dyDescent="0.2">
      <c r="A18" s="144">
        <v>5</v>
      </c>
      <c r="B18" s="145" t="s">
        <v>662</v>
      </c>
      <c r="C18" s="151" t="s">
        <v>663</v>
      </c>
      <c r="D18" s="146" t="s">
        <v>166</v>
      </c>
      <c r="E18" s="181">
        <v>887.7</v>
      </c>
      <c r="F18" s="190"/>
      <c r="G18" s="191">
        <f>ROUND(E18*F18,2)</f>
        <v>0</v>
      </c>
      <c r="H18" s="137">
        <v>21</v>
      </c>
      <c r="I18" s="136">
        <v>0</v>
      </c>
      <c r="J18" s="136">
        <f>ROUND(E18*I18,2)</f>
        <v>0</v>
      </c>
      <c r="K18" s="136">
        <v>2E-3</v>
      </c>
      <c r="L18" s="136">
        <f>ROUND(E18*K18,2)</f>
        <v>1.78</v>
      </c>
      <c r="M18" s="137" t="s">
        <v>167</v>
      </c>
      <c r="N18" s="137" t="s">
        <v>167</v>
      </c>
      <c r="O18" s="137" t="s">
        <v>168</v>
      </c>
      <c r="P18" s="128"/>
      <c r="Q18" s="128"/>
      <c r="R18" s="128"/>
      <c r="S18" s="128"/>
      <c r="T18" s="128"/>
      <c r="U18" s="128"/>
      <c r="V18" s="128"/>
      <c r="W18" s="128" t="s">
        <v>245</v>
      </c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outlineLevel="2" x14ac:dyDescent="0.2">
      <c r="A19" s="134"/>
      <c r="B19" s="135"/>
      <c r="C19" s="152" t="s">
        <v>664</v>
      </c>
      <c r="D19" s="138"/>
      <c r="E19" s="182">
        <v>81.12</v>
      </c>
      <c r="F19" s="192"/>
      <c r="G19" s="192"/>
      <c r="H19" s="137"/>
      <c r="I19" s="136"/>
      <c r="J19" s="136"/>
      <c r="K19" s="136"/>
      <c r="L19" s="136"/>
      <c r="M19" s="137"/>
      <c r="N19" s="137"/>
      <c r="O19" s="137"/>
      <c r="P19" s="128"/>
      <c r="Q19" s="128"/>
      <c r="R19" s="128"/>
      <c r="S19" s="128"/>
      <c r="T19" s="128"/>
      <c r="U19" s="128"/>
      <c r="V19" s="128"/>
      <c r="W19" s="128" t="s">
        <v>171</v>
      </c>
      <c r="X19" s="128">
        <v>0</v>
      </c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outlineLevel="3" x14ac:dyDescent="0.2">
      <c r="A20" s="134"/>
      <c r="B20" s="135"/>
      <c r="C20" s="152" t="s">
        <v>665</v>
      </c>
      <c r="D20" s="138"/>
      <c r="E20" s="182">
        <v>33.92</v>
      </c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outlineLevel="3" x14ac:dyDescent="0.2">
      <c r="A21" s="134"/>
      <c r="B21" s="135"/>
      <c r="C21" s="152" t="s">
        <v>666</v>
      </c>
      <c r="D21" s="138"/>
      <c r="E21" s="182">
        <v>5.82</v>
      </c>
      <c r="F21" s="192"/>
      <c r="G21" s="192"/>
      <c r="H21" s="137"/>
      <c r="I21" s="136"/>
      <c r="J21" s="136"/>
      <c r="K21" s="136"/>
      <c r="L21" s="136"/>
      <c r="M21" s="137"/>
      <c r="N21" s="137"/>
      <c r="O21" s="137"/>
      <c r="P21" s="128"/>
      <c r="Q21" s="128"/>
      <c r="R21" s="128"/>
      <c r="S21" s="128"/>
      <c r="T21" s="128"/>
      <c r="U21" s="128"/>
      <c r="V21" s="128"/>
      <c r="W21" s="128" t="s">
        <v>171</v>
      </c>
      <c r="X21" s="128">
        <v>0</v>
      </c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outlineLevel="3" x14ac:dyDescent="0.2">
      <c r="A22" s="134"/>
      <c r="B22" s="135"/>
      <c r="C22" s="152" t="s">
        <v>667</v>
      </c>
      <c r="D22" s="138"/>
      <c r="E22" s="182">
        <v>11.4</v>
      </c>
      <c r="F22" s="192"/>
      <c r="G22" s="192"/>
      <c r="H22" s="137"/>
      <c r="I22" s="136"/>
      <c r="J22" s="136"/>
      <c r="K22" s="136"/>
      <c r="L22" s="136"/>
      <c r="M22" s="137"/>
      <c r="N22" s="137"/>
      <c r="O22" s="137"/>
      <c r="P22" s="128"/>
      <c r="Q22" s="128"/>
      <c r="R22" s="128"/>
      <c r="S22" s="128"/>
      <c r="T22" s="128"/>
      <c r="U22" s="128"/>
      <c r="V22" s="128"/>
      <c r="W22" s="128" t="s">
        <v>171</v>
      </c>
      <c r="X22" s="128">
        <v>0</v>
      </c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</row>
    <row r="23" spans="1:50" outlineLevel="3" x14ac:dyDescent="0.2">
      <c r="A23" s="134"/>
      <c r="B23" s="135"/>
      <c r="C23" s="152" t="s">
        <v>668</v>
      </c>
      <c r="D23" s="138"/>
      <c r="E23" s="182">
        <v>46.74</v>
      </c>
      <c r="F23" s="192"/>
      <c r="G23" s="192"/>
      <c r="H23" s="137"/>
      <c r="I23" s="136"/>
      <c r="J23" s="136"/>
      <c r="K23" s="136"/>
      <c r="L23" s="136"/>
      <c r="M23" s="137"/>
      <c r="N23" s="137"/>
      <c r="O23" s="137"/>
      <c r="P23" s="128"/>
      <c r="Q23" s="128"/>
      <c r="R23" s="128"/>
      <c r="S23" s="128"/>
      <c r="T23" s="128"/>
      <c r="U23" s="128"/>
      <c r="V23" s="128"/>
      <c r="W23" s="128" t="s">
        <v>171</v>
      </c>
      <c r="X23" s="128">
        <v>0</v>
      </c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outlineLevel="3" x14ac:dyDescent="0.2">
      <c r="A24" s="134"/>
      <c r="B24" s="135"/>
      <c r="C24" s="152" t="s">
        <v>669</v>
      </c>
      <c r="D24" s="138"/>
      <c r="E24" s="182">
        <v>20.16</v>
      </c>
      <c r="F24" s="192"/>
      <c r="G24" s="192"/>
      <c r="H24" s="137"/>
      <c r="I24" s="136"/>
      <c r="J24" s="136"/>
      <c r="K24" s="136"/>
      <c r="L24" s="136"/>
      <c r="M24" s="137"/>
      <c r="N24" s="137"/>
      <c r="O24" s="137"/>
      <c r="P24" s="128"/>
      <c r="Q24" s="128"/>
      <c r="R24" s="128"/>
      <c r="S24" s="128"/>
      <c r="T24" s="128"/>
      <c r="U24" s="128"/>
      <c r="V24" s="128"/>
      <c r="W24" s="128" t="s">
        <v>171</v>
      </c>
      <c r="X24" s="128">
        <v>0</v>
      </c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3" x14ac:dyDescent="0.2">
      <c r="A25" s="134"/>
      <c r="B25" s="135"/>
      <c r="C25" s="152" t="s">
        <v>670</v>
      </c>
      <c r="D25" s="138"/>
      <c r="E25" s="182">
        <v>19.149999999999999</v>
      </c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outlineLevel="3" x14ac:dyDescent="0.2">
      <c r="A26" s="134"/>
      <c r="B26" s="135"/>
      <c r="C26" s="152" t="s">
        <v>671</v>
      </c>
      <c r="D26" s="138"/>
      <c r="E26" s="182">
        <v>59.28</v>
      </c>
      <c r="F26" s="192"/>
      <c r="G26" s="192"/>
      <c r="H26" s="137"/>
      <c r="I26" s="136"/>
      <c r="J26" s="136"/>
      <c r="K26" s="136"/>
      <c r="L26" s="136"/>
      <c r="M26" s="137"/>
      <c r="N26" s="137"/>
      <c r="O26" s="137"/>
      <c r="P26" s="128"/>
      <c r="Q26" s="128"/>
      <c r="R26" s="128"/>
      <c r="S26" s="128"/>
      <c r="T26" s="128"/>
      <c r="U26" s="128"/>
      <c r="V26" s="128"/>
      <c r="W26" s="128" t="s">
        <v>171</v>
      </c>
      <c r="X26" s="128">
        <v>0</v>
      </c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outlineLevel="3" x14ac:dyDescent="0.2">
      <c r="A27" s="134"/>
      <c r="B27" s="135"/>
      <c r="C27" s="152" t="s">
        <v>672</v>
      </c>
      <c r="D27" s="138"/>
      <c r="E27" s="182">
        <v>55.81</v>
      </c>
      <c r="F27" s="192"/>
      <c r="G27" s="192"/>
      <c r="H27" s="137"/>
      <c r="I27" s="136"/>
      <c r="J27" s="136"/>
      <c r="K27" s="136"/>
      <c r="L27" s="136"/>
      <c r="M27" s="137"/>
      <c r="N27" s="137"/>
      <c r="O27" s="137"/>
      <c r="P27" s="128"/>
      <c r="Q27" s="128"/>
      <c r="R27" s="128"/>
      <c r="S27" s="128"/>
      <c r="T27" s="128"/>
      <c r="U27" s="128"/>
      <c r="V27" s="128"/>
      <c r="W27" s="128" t="s">
        <v>171</v>
      </c>
      <c r="X27" s="128">
        <v>0</v>
      </c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3" x14ac:dyDescent="0.2">
      <c r="A28" s="134"/>
      <c r="B28" s="135"/>
      <c r="C28" s="152" t="s">
        <v>673</v>
      </c>
      <c r="D28" s="138"/>
      <c r="E28" s="182">
        <v>4.82</v>
      </c>
      <c r="F28" s="192"/>
      <c r="G28" s="192"/>
      <c r="H28" s="137"/>
      <c r="I28" s="136"/>
      <c r="J28" s="136"/>
      <c r="K28" s="136"/>
      <c r="L28" s="136"/>
      <c r="M28" s="137"/>
      <c r="N28" s="137"/>
      <c r="O28" s="137"/>
      <c r="P28" s="128"/>
      <c r="Q28" s="128"/>
      <c r="R28" s="128"/>
      <c r="S28" s="128"/>
      <c r="T28" s="128"/>
      <c r="U28" s="128"/>
      <c r="V28" s="128"/>
      <c r="W28" s="128" t="s">
        <v>171</v>
      </c>
      <c r="X28" s="128">
        <v>0</v>
      </c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3" x14ac:dyDescent="0.2">
      <c r="A29" s="134"/>
      <c r="B29" s="135"/>
      <c r="C29" s="152" t="s">
        <v>674</v>
      </c>
      <c r="D29" s="138"/>
      <c r="E29" s="182">
        <v>19.82</v>
      </c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outlineLevel="3" x14ac:dyDescent="0.2">
      <c r="A30" s="134"/>
      <c r="B30" s="135"/>
      <c r="C30" s="152" t="s">
        <v>675</v>
      </c>
      <c r="D30" s="138"/>
      <c r="E30" s="182">
        <v>69.099999999999994</v>
      </c>
      <c r="F30" s="192"/>
      <c r="G30" s="192"/>
      <c r="H30" s="137"/>
      <c r="I30" s="136"/>
      <c r="J30" s="136"/>
      <c r="K30" s="136"/>
      <c r="L30" s="136"/>
      <c r="M30" s="137"/>
      <c r="N30" s="137"/>
      <c r="O30" s="137"/>
      <c r="P30" s="128"/>
      <c r="Q30" s="128"/>
      <c r="R30" s="128"/>
      <c r="S30" s="128"/>
      <c r="T30" s="128"/>
      <c r="U30" s="128"/>
      <c r="V30" s="128"/>
      <c r="W30" s="128" t="s">
        <v>171</v>
      </c>
      <c r="X30" s="128">
        <v>0</v>
      </c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</row>
    <row r="31" spans="1:50" outlineLevel="3" x14ac:dyDescent="0.2">
      <c r="A31" s="134"/>
      <c r="B31" s="135"/>
      <c r="C31" s="152" t="s">
        <v>676</v>
      </c>
      <c r="D31" s="138"/>
      <c r="E31" s="182">
        <v>64.8</v>
      </c>
      <c r="F31" s="192"/>
      <c r="G31" s="192"/>
      <c r="H31" s="137"/>
      <c r="I31" s="136"/>
      <c r="J31" s="136"/>
      <c r="K31" s="136"/>
      <c r="L31" s="136"/>
      <c r="M31" s="137"/>
      <c r="N31" s="137"/>
      <c r="O31" s="137"/>
      <c r="P31" s="128"/>
      <c r="Q31" s="128"/>
      <c r="R31" s="128"/>
      <c r="S31" s="128"/>
      <c r="T31" s="128"/>
      <c r="U31" s="128"/>
      <c r="V31" s="128"/>
      <c r="W31" s="128" t="s">
        <v>171</v>
      </c>
      <c r="X31" s="128">
        <v>0</v>
      </c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3" x14ac:dyDescent="0.2">
      <c r="A32" s="134"/>
      <c r="B32" s="135"/>
      <c r="C32" s="152" t="s">
        <v>677</v>
      </c>
      <c r="D32" s="138"/>
      <c r="E32" s="182">
        <v>64.8</v>
      </c>
      <c r="F32" s="192"/>
      <c r="G32" s="192"/>
      <c r="H32" s="137"/>
      <c r="I32" s="136"/>
      <c r="J32" s="136"/>
      <c r="K32" s="136"/>
      <c r="L32" s="136"/>
      <c r="M32" s="137"/>
      <c r="N32" s="137"/>
      <c r="O32" s="137"/>
      <c r="P32" s="128"/>
      <c r="Q32" s="128"/>
      <c r="R32" s="128"/>
      <c r="S32" s="128"/>
      <c r="T32" s="128"/>
      <c r="U32" s="128"/>
      <c r="V32" s="128"/>
      <c r="W32" s="128" t="s">
        <v>171</v>
      </c>
      <c r="X32" s="128">
        <v>0</v>
      </c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outlineLevel="3" x14ac:dyDescent="0.2">
      <c r="A33" s="134"/>
      <c r="B33" s="135"/>
      <c r="C33" s="152" t="s">
        <v>678</v>
      </c>
      <c r="D33" s="138"/>
      <c r="E33" s="182">
        <v>79.099999999999994</v>
      </c>
      <c r="F33" s="192"/>
      <c r="G33" s="192"/>
      <c r="H33" s="137"/>
      <c r="I33" s="136"/>
      <c r="J33" s="136"/>
      <c r="K33" s="136"/>
      <c r="L33" s="136"/>
      <c r="M33" s="137"/>
      <c r="N33" s="137"/>
      <c r="O33" s="137"/>
      <c r="P33" s="128"/>
      <c r="Q33" s="128"/>
      <c r="R33" s="128"/>
      <c r="S33" s="128"/>
      <c r="T33" s="128"/>
      <c r="U33" s="128"/>
      <c r="V33" s="128"/>
      <c r="W33" s="128" t="s">
        <v>171</v>
      </c>
      <c r="X33" s="128">
        <v>0</v>
      </c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outlineLevel="3" x14ac:dyDescent="0.2">
      <c r="A34" s="134"/>
      <c r="B34" s="135"/>
      <c r="C34" s="152" t="s">
        <v>679</v>
      </c>
      <c r="D34" s="138"/>
      <c r="E34" s="182">
        <v>10.93</v>
      </c>
      <c r="F34" s="192"/>
      <c r="G34" s="192"/>
      <c r="H34" s="137"/>
      <c r="I34" s="136"/>
      <c r="J34" s="136"/>
      <c r="K34" s="136"/>
      <c r="L34" s="136"/>
      <c r="M34" s="137"/>
      <c r="N34" s="137"/>
      <c r="O34" s="137"/>
      <c r="P34" s="128"/>
      <c r="Q34" s="128"/>
      <c r="R34" s="128"/>
      <c r="S34" s="128"/>
      <c r="T34" s="128"/>
      <c r="U34" s="128"/>
      <c r="V34" s="128"/>
      <c r="W34" s="128" t="s">
        <v>171</v>
      </c>
      <c r="X34" s="128">
        <v>0</v>
      </c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</row>
    <row r="35" spans="1:50" outlineLevel="3" x14ac:dyDescent="0.2">
      <c r="A35" s="134"/>
      <c r="B35" s="135"/>
      <c r="C35" s="152" t="s">
        <v>680</v>
      </c>
      <c r="D35" s="138"/>
      <c r="E35" s="182">
        <v>7.87</v>
      </c>
      <c r="F35" s="192"/>
      <c r="G35" s="192"/>
      <c r="H35" s="137"/>
      <c r="I35" s="136"/>
      <c r="J35" s="136"/>
      <c r="K35" s="136"/>
      <c r="L35" s="136"/>
      <c r="M35" s="137"/>
      <c r="N35" s="137"/>
      <c r="O35" s="137"/>
      <c r="P35" s="128"/>
      <c r="Q35" s="128"/>
      <c r="R35" s="128"/>
      <c r="S35" s="128"/>
      <c r="T35" s="128"/>
      <c r="U35" s="128"/>
      <c r="V35" s="128"/>
      <c r="W35" s="128" t="s">
        <v>171</v>
      </c>
      <c r="X35" s="128">
        <v>0</v>
      </c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outlineLevel="3" x14ac:dyDescent="0.2">
      <c r="A36" s="134"/>
      <c r="B36" s="135"/>
      <c r="C36" s="152" t="s">
        <v>681</v>
      </c>
      <c r="D36" s="138"/>
      <c r="E36" s="182">
        <v>11.74</v>
      </c>
      <c r="F36" s="192"/>
      <c r="G36" s="192"/>
      <c r="H36" s="137"/>
      <c r="I36" s="136"/>
      <c r="J36" s="136"/>
      <c r="K36" s="136"/>
      <c r="L36" s="136"/>
      <c r="M36" s="137"/>
      <c r="N36" s="137"/>
      <c r="O36" s="137"/>
      <c r="P36" s="128"/>
      <c r="Q36" s="128"/>
      <c r="R36" s="128"/>
      <c r="S36" s="128"/>
      <c r="T36" s="128"/>
      <c r="U36" s="128"/>
      <c r="V36" s="128"/>
      <c r="W36" s="128" t="s">
        <v>171</v>
      </c>
      <c r="X36" s="128">
        <v>0</v>
      </c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outlineLevel="3" x14ac:dyDescent="0.2">
      <c r="A37" s="134"/>
      <c r="B37" s="135"/>
      <c r="C37" s="152" t="s">
        <v>682</v>
      </c>
      <c r="D37" s="138"/>
      <c r="E37" s="182">
        <v>35.1</v>
      </c>
      <c r="F37" s="192"/>
      <c r="G37" s="192"/>
      <c r="H37" s="137"/>
      <c r="I37" s="136"/>
      <c r="J37" s="136"/>
      <c r="K37" s="136"/>
      <c r="L37" s="136"/>
      <c r="M37" s="137"/>
      <c r="N37" s="137"/>
      <c r="O37" s="137"/>
      <c r="P37" s="128"/>
      <c r="Q37" s="128"/>
      <c r="R37" s="128"/>
      <c r="S37" s="128"/>
      <c r="T37" s="128"/>
      <c r="U37" s="128"/>
      <c r="V37" s="128"/>
      <c r="W37" s="128" t="s">
        <v>171</v>
      </c>
      <c r="X37" s="128">
        <v>0</v>
      </c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outlineLevel="3" x14ac:dyDescent="0.2">
      <c r="A38" s="134"/>
      <c r="B38" s="135"/>
      <c r="C38" s="152" t="s">
        <v>683</v>
      </c>
      <c r="D38" s="138"/>
      <c r="E38" s="182">
        <v>51.08</v>
      </c>
      <c r="F38" s="192"/>
      <c r="G38" s="192"/>
      <c r="H38" s="137"/>
      <c r="I38" s="136"/>
      <c r="J38" s="136"/>
      <c r="K38" s="136"/>
      <c r="L38" s="136"/>
      <c r="M38" s="137"/>
      <c r="N38" s="137"/>
      <c r="O38" s="137"/>
      <c r="P38" s="128"/>
      <c r="Q38" s="128"/>
      <c r="R38" s="128"/>
      <c r="S38" s="128"/>
      <c r="T38" s="128"/>
      <c r="U38" s="128"/>
      <c r="V38" s="128"/>
      <c r="W38" s="128" t="s">
        <v>171</v>
      </c>
      <c r="X38" s="128">
        <v>0</v>
      </c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1:50" outlineLevel="3" x14ac:dyDescent="0.2">
      <c r="A39" s="134"/>
      <c r="B39" s="135"/>
      <c r="C39" s="152" t="s">
        <v>684</v>
      </c>
      <c r="D39" s="138"/>
      <c r="E39" s="182">
        <v>12.15</v>
      </c>
      <c r="F39" s="192"/>
      <c r="G39" s="192"/>
      <c r="H39" s="137"/>
      <c r="I39" s="136"/>
      <c r="J39" s="136"/>
      <c r="K39" s="136"/>
      <c r="L39" s="136"/>
      <c r="M39" s="137"/>
      <c r="N39" s="137"/>
      <c r="O39" s="137"/>
      <c r="P39" s="128"/>
      <c r="Q39" s="128"/>
      <c r="R39" s="128"/>
      <c r="S39" s="128"/>
      <c r="T39" s="128"/>
      <c r="U39" s="128"/>
      <c r="V39" s="128"/>
      <c r="W39" s="128" t="s">
        <v>171</v>
      </c>
      <c r="X39" s="128">
        <v>0</v>
      </c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3" x14ac:dyDescent="0.2">
      <c r="A40" s="134"/>
      <c r="B40" s="135"/>
      <c r="C40" s="152" t="s">
        <v>685</v>
      </c>
      <c r="D40" s="138"/>
      <c r="E40" s="182">
        <v>16.2</v>
      </c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3" x14ac:dyDescent="0.2">
      <c r="A41" s="134"/>
      <c r="B41" s="135"/>
      <c r="C41" s="152" t="s">
        <v>686</v>
      </c>
      <c r="D41" s="138"/>
      <c r="E41" s="182">
        <v>12.32</v>
      </c>
      <c r="F41" s="192"/>
      <c r="G41" s="192"/>
      <c r="H41" s="137"/>
      <c r="I41" s="136"/>
      <c r="J41" s="136"/>
      <c r="K41" s="136"/>
      <c r="L41" s="136"/>
      <c r="M41" s="137"/>
      <c r="N41" s="137"/>
      <c r="O41" s="137"/>
      <c r="P41" s="128"/>
      <c r="Q41" s="128"/>
      <c r="R41" s="128"/>
      <c r="S41" s="128"/>
      <c r="T41" s="128"/>
      <c r="U41" s="128"/>
      <c r="V41" s="128"/>
      <c r="W41" s="128" t="s">
        <v>171</v>
      </c>
      <c r="X41" s="128">
        <v>0</v>
      </c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outlineLevel="3" x14ac:dyDescent="0.2">
      <c r="A42" s="134"/>
      <c r="B42" s="135"/>
      <c r="C42" s="152" t="s">
        <v>687</v>
      </c>
      <c r="D42" s="138"/>
      <c r="E42" s="182">
        <v>9.1199999999999992</v>
      </c>
      <c r="F42" s="192"/>
      <c r="G42" s="192"/>
      <c r="H42" s="137"/>
      <c r="I42" s="136"/>
      <c r="J42" s="136"/>
      <c r="K42" s="136"/>
      <c r="L42" s="136"/>
      <c r="M42" s="137"/>
      <c r="N42" s="137"/>
      <c r="O42" s="137"/>
      <c r="P42" s="128"/>
      <c r="Q42" s="128"/>
      <c r="R42" s="128"/>
      <c r="S42" s="128"/>
      <c r="T42" s="128"/>
      <c r="U42" s="128"/>
      <c r="V42" s="128"/>
      <c r="W42" s="128" t="s">
        <v>171</v>
      </c>
      <c r="X42" s="128">
        <v>0</v>
      </c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3" x14ac:dyDescent="0.2">
      <c r="A43" s="134"/>
      <c r="B43" s="135"/>
      <c r="C43" s="152" t="s">
        <v>688</v>
      </c>
      <c r="D43" s="138"/>
      <c r="E43" s="182">
        <v>4.05</v>
      </c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3" x14ac:dyDescent="0.2">
      <c r="A44" s="134"/>
      <c r="B44" s="135"/>
      <c r="C44" s="152" t="s">
        <v>689</v>
      </c>
      <c r="D44" s="138"/>
      <c r="E44" s="182">
        <v>22.65</v>
      </c>
      <c r="F44" s="192"/>
      <c r="G44" s="192"/>
      <c r="H44" s="137"/>
      <c r="I44" s="136"/>
      <c r="J44" s="136"/>
      <c r="K44" s="136"/>
      <c r="L44" s="136"/>
      <c r="M44" s="137"/>
      <c r="N44" s="137"/>
      <c r="O44" s="137"/>
      <c r="P44" s="128"/>
      <c r="Q44" s="128"/>
      <c r="R44" s="128"/>
      <c r="S44" s="128"/>
      <c r="T44" s="128"/>
      <c r="U44" s="128"/>
      <c r="V44" s="128"/>
      <c r="W44" s="128" t="s">
        <v>171</v>
      </c>
      <c r="X44" s="128">
        <v>0</v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outlineLevel="3" x14ac:dyDescent="0.2">
      <c r="A45" s="134"/>
      <c r="B45" s="135"/>
      <c r="C45" s="152" t="s">
        <v>690</v>
      </c>
      <c r="D45" s="138"/>
      <c r="E45" s="182">
        <v>58.65</v>
      </c>
      <c r="F45" s="192"/>
      <c r="G45" s="192"/>
      <c r="H45" s="137"/>
      <c r="I45" s="136"/>
      <c r="J45" s="136"/>
      <c r="K45" s="136"/>
      <c r="L45" s="136"/>
      <c r="M45" s="137"/>
      <c r="N45" s="137"/>
      <c r="O45" s="137"/>
      <c r="P45" s="128"/>
      <c r="Q45" s="128"/>
      <c r="R45" s="128"/>
      <c r="S45" s="128"/>
      <c r="T45" s="128"/>
      <c r="U45" s="128"/>
      <c r="V45" s="128"/>
      <c r="W45" s="128" t="s">
        <v>171</v>
      </c>
      <c r="X45" s="128">
        <v>0</v>
      </c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outlineLevel="1" x14ac:dyDescent="0.2">
      <c r="A46" s="144">
        <v>6</v>
      </c>
      <c r="B46" s="145" t="s">
        <v>691</v>
      </c>
      <c r="C46" s="151" t="s">
        <v>692</v>
      </c>
      <c r="D46" s="146" t="s">
        <v>166</v>
      </c>
      <c r="E46" s="181">
        <v>1118.23</v>
      </c>
      <c r="F46" s="190"/>
      <c r="G46" s="191">
        <f>ROUND(E46*F46,2)</f>
        <v>0</v>
      </c>
      <c r="H46" s="137">
        <v>21</v>
      </c>
      <c r="I46" s="136">
        <v>0</v>
      </c>
      <c r="J46" s="136">
        <f>ROUND(E46*I46,2)</f>
        <v>0</v>
      </c>
      <c r="K46" s="136">
        <v>4.0000000000000001E-3</v>
      </c>
      <c r="L46" s="136">
        <f>ROUND(E46*K46,2)</f>
        <v>4.47</v>
      </c>
      <c r="M46" s="137" t="s">
        <v>167</v>
      </c>
      <c r="N46" s="137" t="s">
        <v>167</v>
      </c>
      <c r="O46" s="137" t="s">
        <v>168</v>
      </c>
      <c r="P46" s="128"/>
      <c r="Q46" s="128"/>
      <c r="R46" s="128"/>
      <c r="S46" s="128"/>
      <c r="T46" s="128"/>
      <c r="U46" s="128"/>
      <c r="V46" s="128"/>
      <c r="W46" s="128" t="s">
        <v>245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2" x14ac:dyDescent="0.2">
      <c r="A47" s="134"/>
      <c r="B47" s="135"/>
      <c r="C47" s="152" t="s">
        <v>693</v>
      </c>
      <c r="D47" s="138"/>
      <c r="E47" s="182">
        <v>25.25</v>
      </c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outlineLevel="3" x14ac:dyDescent="0.2">
      <c r="A48" s="134"/>
      <c r="B48" s="135"/>
      <c r="C48" s="152" t="s">
        <v>694</v>
      </c>
      <c r="D48" s="138"/>
      <c r="E48" s="182">
        <v>88.36</v>
      </c>
      <c r="F48" s="192"/>
      <c r="G48" s="192"/>
      <c r="H48" s="137"/>
      <c r="I48" s="136"/>
      <c r="J48" s="136"/>
      <c r="K48" s="136"/>
      <c r="L48" s="136"/>
      <c r="M48" s="137"/>
      <c r="N48" s="137"/>
      <c r="O48" s="137"/>
      <c r="P48" s="128"/>
      <c r="Q48" s="128"/>
      <c r="R48" s="128"/>
      <c r="S48" s="128"/>
      <c r="T48" s="128"/>
      <c r="U48" s="128"/>
      <c r="V48" s="128"/>
      <c r="W48" s="128" t="s">
        <v>171</v>
      </c>
      <c r="X48" s="128">
        <v>0</v>
      </c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3" x14ac:dyDescent="0.2">
      <c r="A49" s="134"/>
      <c r="B49" s="135"/>
      <c r="C49" s="152" t="s">
        <v>695</v>
      </c>
      <c r="D49" s="138"/>
      <c r="E49" s="182">
        <v>45.5</v>
      </c>
      <c r="F49" s="192"/>
      <c r="G49" s="192"/>
      <c r="H49" s="137"/>
      <c r="I49" s="136"/>
      <c r="J49" s="136"/>
      <c r="K49" s="136"/>
      <c r="L49" s="136"/>
      <c r="M49" s="137"/>
      <c r="N49" s="137"/>
      <c r="O49" s="137"/>
      <c r="P49" s="128"/>
      <c r="Q49" s="128"/>
      <c r="R49" s="128"/>
      <c r="S49" s="128"/>
      <c r="T49" s="128"/>
      <c r="U49" s="128"/>
      <c r="V49" s="128"/>
      <c r="W49" s="128" t="s">
        <v>171</v>
      </c>
      <c r="X49" s="128">
        <v>0</v>
      </c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outlineLevel="3" x14ac:dyDescent="0.2">
      <c r="A50" s="134"/>
      <c r="B50" s="135"/>
      <c r="C50" s="152" t="s">
        <v>696</v>
      </c>
      <c r="D50" s="138"/>
      <c r="E50" s="182">
        <v>6</v>
      </c>
      <c r="F50" s="192"/>
      <c r="G50" s="192"/>
      <c r="H50" s="137"/>
      <c r="I50" s="136"/>
      <c r="J50" s="136"/>
      <c r="K50" s="136"/>
      <c r="L50" s="136"/>
      <c r="M50" s="137"/>
      <c r="N50" s="137"/>
      <c r="O50" s="137"/>
      <c r="P50" s="128"/>
      <c r="Q50" s="128"/>
      <c r="R50" s="128"/>
      <c r="S50" s="128"/>
      <c r="T50" s="128"/>
      <c r="U50" s="128"/>
      <c r="V50" s="128"/>
      <c r="W50" s="128" t="s">
        <v>171</v>
      </c>
      <c r="X50" s="128">
        <v>0</v>
      </c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outlineLevel="3" x14ac:dyDescent="0.2">
      <c r="A51" s="134"/>
      <c r="B51" s="135"/>
      <c r="C51" s="152" t="s">
        <v>697</v>
      </c>
      <c r="D51" s="138"/>
      <c r="E51" s="182">
        <v>66.91</v>
      </c>
      <c r="F51" s="192"/>
      <c r="G51" s="192"/>
      <c r="H51" s="137"/>
      <c r="I51" s="136"/>
      <c r="J51" s="136"/>
      <c r="K51" s="136"/>
      <c r="L51" s="136"/>
      <c r="M51" s="137"/>
      <c r="N51" s="137"/>
      <c r="O51" s="137"/>
      <c r="P51" s="128"/>
      <c r="Q51" s="128"/>
      <c r="R51" s="128"/>
      <c r="S51" s="128"/>
      <c r="T51" s="128"/>
      <c r="U51" s="128"/>
      <c r="V51" s="128"/>
      <c r="W51" s="128" t="s">
        <v>171</v>
      </c>
      <c r="X51" s="128">
        <v>0</v>
      </c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outlineLevel="3" x14ac:dyDescent="0.2">
      <c r="A52" s="134"/>
      <c r="B52" s="135"/>
      <c r="C52" s="152" t="s">
        <v>698</v>
      </c>
      <c r="D52" s="138"/>
      <c r="E52" s="182">
        <v>150.02000000000001</v>
      </c>
      <c r="F52" s="192"/>
      <c r="G52" s="192"/>
      <c r="H52" s="137"/>
      <c r="I52" s="136"/>
      <c r="J52" s="136"/>
      <c r="K52" s="136"/>
      <c r="L52" s="136"/>
      <c r="M52" s="137"/>
      <c r="N52" s="137"/>
      <c r="O52" s="137"/>
      <c r="P52" s="128"/>
      <c r="Q52" s="128"/>
      <c r="R52" s="128"/>
      <c r="S52" s="128"/>
      <c r="T52" s="128"/>
      <c r="U52" s="128"/>
      <c r="V52" s="128"/>
      <c r="W52" s="128" t="s">
        <v>171</v>
      </c>
      <c r="X52" s="128">
        <v>0</v>
      </c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outlineLevel="3" x14ac:dyDescent="0.2">
      <c r="A53" s="134"/>
      <c r="B53" s="135"/>
      <c r="C53" s="152" t="s">
        <v>699</v>
      </c>
      <c r="D53" s="138"/>
      <c r="E53" s="182">
        <v>96.21</v>
      </c>
      <c r="F53" s="192"/>
      <c r="G53" s="192"/>
      <c r="H53" s="137"/>
      <c r="I53" s="136"/>
      <c r="J53" s="136"/>
      <c r="K53" s="136"/>
      <c r="L53" s="136"/>
      <c r="M53" s="137"/>
      <c r="N53" s="137"/>
      <c r="O53" s="137"/>
      <c r="P53" s="128"/>
      <c r="Q53" s="128"/>
      <c r="R53" s="128"/>
      <c r="S53" s="128"/>
      <c r="T53" s="128"/>
      <c r="U53" s="128"/>
      <c r="V53" s="128"/>
      <c r="W53" s="128" t="s">
        <v>171</v>
      </c>
      <c r="X53" s="128">
        <v>0</v>
      </c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3" x14ac:dyDescent="0.2">
      <c r="A54" s="134"/>
      <c r="B54" s="135"/>
      <c r="C54" s="152" t="s">
        <v>700</v>
      </c>
      <c r="D54" s="138"/>
      <c r="E54" s="182">
        <v>56.43</v>
      </c>
      <c r="F54" s="192"/>
      <c r="G54" s="192"/>
      <c r="H54" s="137"/>
      <c r="I54" s="136"/>
      <c r="J54" s="136"/>
      <c r="K54" s="136"/>
      <c r="L54" s="136"/>
      <c r="M54" s="137"/>
      <c r="N54" s="137"/>
      <c r="O54" s="137"/>
      <c r="P54" s="128"/>
      <c r="Q54" s="128"/>
      <c r="R54" s="128"/>
      <c r="S54" s="128"/>
      <c r="T54" s="128"/>
      <c r="U54" s="128"/>
      <c r="V54" s="128"/>
      <c r="W54" s="128" t="s">
        <v>171</v>
      </c>
      <c r="X54" s="128">
        <v>0</v>
      </c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outlineLevel="3" x14ac:dyDescent="0.2">
      <c r="A55" s="134"/>
      <c r="B55" s="135"/>
      <c r="C55" s="152" t="s">
        <v>701</v>
      </c>
      <c r="D55" s="138"/>
      <c r="E55" s="182">
        <v>10.8</v>
      </c>
      <c r="F55" s="192"/>
      <c r="G55" s="192"/>
      <c r="H55" s="137"/>
      <c r="I55" s="136"/>
      <c r="J55" s="136"/>
      <c r="K55" s="136"/>
      <c r="L55" s="136"/>
      <c r="M55" s="137"/>
      <c r="N55" s="137"/>
      <c r="O55" s="137"/>
      <c r="P55" s="128"/>
      <c r="Q55" s="128"/>
      <c r="R55" s="128"/>
      <c r="S55" s="128"/>
      <c r="T55" s="128"/>
      <c r="U55" s="128"/>
      <c r="V55" s="128"/>
      <c r="W55" s="128" t="s">
        <v>171</v>
      </c>
      <c r="X55" s="128">
        <v>0</v>
      </c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outlineLevel="3" x14ac:dyDescent="0.2">
      <c r="A56" s="134"/>
      <c r="B56" s="135"/>
      <c r="C56" s="152" t="s">
        <v>702</v>
      </c>
      <c r="D56" s="138"/>
      <c r="E56" s="182">
        <v>62.67</v>
      </c>
      <c r="F56" s="192"/>
      <c r="G56" s="192"/>
      <c r="H56" s="137"/>
      <c r="I56" s="136"/>
      <c r="J56" s="136"/>
      <c r="K56" s="136"/>
      <c r="L56" s="136"/>
      <c r="M56" s="137"/>
      <c r="N56" s="137"/>
      <c r="O56" s="137"/>
      <c r="P56" s="128"/>
      <c r="Q56" s="128"/>
      <c r="R56" s="128"/>
      <c r="S56" s="128"/>
      <c r="T56" s="128"/>
      <c r="U56" s="128"/>
      <c r="V56" s="128"/>
      <c r="W56" s="128" t="s">
        <v>171</v>
      </c>
      <c r="X56" s="128">
        <v>0</v>
      </c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3" x14ac:dyDescent="0.2">
      <c r="A57" s="134"/>
      <c r="B57" s="135"/>
      <c r="C57" s="152" t="s">
        <v>703</v>
      </c>
      <c r="D57" s="138"/>
      <c r="E57" s="182">
        <v>42.18</v>
      </c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3" x14ac:dyDescent="0.2">
      <c r="A58" s="134"/>
      <c r="B58" s="135"/>
      <c r="C58" s="152" t="s">
        <v>704</v>
      </c>
      <c r="D58" s="138"/>
      <c r="E58" s="182">
        <v>11.45</v>
      </c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3" x14ac:dyDescent="0.2">
      <c r="A59" s="134"/>
      <c r="B59" s="135"/>
      <c r="C59" s="152" t="s">
        <v>705</v>
      </c>
      <c r="D59" s="138"/>
      <c r="E59" s="182">
        <v>26.34</v>
      </c>
      <c r="F59" s="192"/>
      <c r="G59" s="192"/>
      <c r="H59" s="137"/>
      <c r="I59" s="136"/>
      <c r="J59" s="136"/>
      <c r="K59" s="136"/>
      <c r="L59" s="136"/>
      <c r="M59" s="137"/>
      <c r="N59" s="137"/>
      <c r="O59" s="137"/>
      <c r="P59" s="128"/>
      <c r="Q59" s="128"/>
      <c r="R59" s="128"/>
      <c r="S59" s="128"/>
      <c r="T59" s="128"/>
      <c r="U59" s="128"/>
      <c r="V59" s="128"/>
      <c r="W59" s="128" t="s">
        <v>171</v>
      </c>
      <c r="X59" s="128">
        <v>0</v>
      </c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outlineLevel="3" x14ac:dyDescent="0.2">
      <c r="A60" s="134"/>
      <c r="B60" s="135"/>
      <c r="C60" s="152" t="s">
        <v>706</v>
      </c>
      <c r="D60" s="138"/>
      <c r="E60" s="182">
        <v>59.28</v>
      </c>
      <c r="F60" s="192"/>
      <c r="G60" s="192"/>
      <c r="H60" s="137"/>
      <c r="I60" s="136"/>
      <c r="J60" s="136"/>
      <c r="K60" s="136"/>
      <c r="L60" s="136"/>
      <c r="M60" s="137"/>
      <c r="N60" s="137"/>
      <c r="O60" s="137"/>
      <c r="P60" s="128"/>
      <c r="Q60" s="128"/>
      <c r="R60" s="128"/>
      <c r="S60" s="128"/>
      <c r="T60" s="128"/>
      <c r="U60" s="128"/>
      <c r="V60" s="128"/>
      <c r="W60" s="128" t="s">
        <v>171</v>
      </c>
      <c r="X60" s="128">
        <v>0</v>
      </c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outlineLevel="3" x14ac:dyDescent="0.2">
      <c r="A61" s="134"/>
      <c r="B61" s="135"/>
      <c r="C61" s="152" t="s">
        <v>707</v>
      </c>
      <c r="D61" s="138"/>
      <c r="E61" s="182">
        <v>6.62</v>
      </c>
      <c r="F61" s="192"/>
      <c r="G61" s="192"/>
      <c r="H61" s="137"/>
      <c r="I61" s="136"/>
      <c r="J61" s="136"/>
      <c r="K61" s="136"/>
      <c r="L61" s="136"/>
      <c r="M61" s="137"/>
      <c r="N61" s="137"/>
      <c r="O61" s="137"/>
      <c r="P61" s="128"/>
      <c r="Q61" s="128"/>
      <c r="R61" s="128"/>
      <c r="S61" s="128"/>
      <c r="T61" s="128"/>
      <c r="U61" s="128"/>
      <c r="V61" s="128"/>
      <c r="W61" s="128" t="s">
        <v>171</v>
      </c>
      <c r="X61" s="128">
        <v>0</v>
      </c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outlineLevel="3" x14ac:dyDescent="0.2">
      <c r="A62" s="134"/>
      <c r="B62" s="135"/>
      <c r="C62" s="152" t="s">
        <v>708</v>
      </c>
      <c r="D62" s="138"/>
      <c r="E62" s="182">
        <v>34.25</v>
      </c>
      <c r="F62" s="192"/>
      <c r="G62" s="192"/>
      <c r="H62" s="137"/>
      <c r="I62" s="136"/>
      <c r="J62" s="136"/>
      <c r="K62" s="136"/>
      <c r="L62" s="136"/>
      <c r="M62" s="137"/>
      <c r="N62" s="137"/>
      <c r="O62" s="137"/>
      <c r="P62" s="128"/>
      <c r="Q62" s="128"/>
      <c r="R62" s="128"/>
      <c r="S62" s="128"/>
      <c r="T62" s="128"/>
      <c r="U62" s="128"/>
      <c r="V62" s="128"/>
      <c r="W62" s="128" t="s">
        <v>171</v>
      </c>
      <c r="X62" s="128">
        <v>0</v>
      </c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1:50" outlineLevel="3" x14ac:dyDescent="0.2">
      <c r="A63" s="134"/>
      <c r="B63" s="135"/>
      <c r="C63" s="152" t="s">
        <v>709</v>
      </c>
      <c r="D63" s="138"/>
      <c r="E63" s="182">
        <v>13.71</v>
      </c>
      <c r="F63" s="192"/>
      <c r="G63" s="192"/>
      <c r="H63" s="137"/>
      <c r="I63" s="136"/>
      <c r="J63" s="136"/>
      <c r="K63" s="136"/>
      <c r="L63" s="136"/>
      <c r="M63" s="137"/>
      <c r="N63" s="137"/>
      <c r="O63" s="137"/>
      <c r="P63" s="128"/>
      <c r="Q63" s="128"/>
      <c r="R63" s="128"/>
      <c r="S63" s="128"/>
      <c r="T63" s="128"/>
      <c r="U63" s="128"/>
      <c r="V63" s="128"/>
      <c r="W63" s="128" t="s">
        <v>171</v>
      </c>
      <c r="X63" s="128">
        <v>0</v>
      </c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1:50" outlineLevel="3" x14ac:dyDescent="0.2">
      <c r="A64" s="134"/>
      <c r="B64" s="135"/>
      <c r="C64" s="152" t="s">
        <v>710</v>
      </c>
      <c r="D64" s="138"/>
      <c r="E64" s="182">
        <v>67.790000000000006</v>
      </c>
      <c r="F64" s="192"/>
      <c r="G64" s="192"/>
      <c r="H64" s="137"/>
      <c r="I64" s="136"/>
      <c r="J64" s="136"/>
      <c r="K64" s="136"/>
      <c r="L64" s="136"/>
      <c r="M64" s="137"/>
      <c r="N64" s="137"/>
      <c r="O64" s="137"/>
      <c r="P64" s="128"/>
      <c r="Q64" s="128"/>
      <c r="R64" s="128"/>
      <c r="S64" s="128"/>
      <c r="T64" s="128"/>
      <c r="U64" s="128"/>
      <c r="V64" s="128"/>
      <c r="W64" s="128" t="s">
        <v>171</v>
      </c>
      <c r="X64" s="128">
        <v>0</v>
      </c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outlineLevel="3" x14ac:dyDescent="0.2">
      <c r="A65" s="134"/>
      <c r="B65" s="135"/>
      <c r="C65" s="152" t="s">
        <v>711</v>
      </c>
      <c r="D65" s="138"/>
      <c r="E65" s="182">
        <v>20.83</v>
      </c>
      <c r="F65" s="192"/>
      <c r="G65" s="192"/>
      <c r="H65" s="137"/>
      <c r="I65" s="136"/>
      <c r="J65" s="136"/>
      <c r="K65" s="136"/>
      <c r="L65" s="136"/>
      <c r="M65" s="137"/>
      <c r="N65" s="137"/>
      <c r="O65" s="137"/>
      <c r="P65" s="128"/>
      <c r="Q65" s="128"/>
      <c r="R65" s="128"/>
      <c r="S65" s="128"/>
      <c r="T65" s="128"/>
      <c r="U65" s="128"/>
      <c r="V65" s="128"/>
      <c r="W65" s="128" t="s">
        <v>171</v>
      </c>
      <c r="X65" s="128">
        <v>0</v>
      </c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1:50" outlineLevel="3" x14ac:dyDescent="0.2">
      <c r="A66" s="134"/>
      <c r="B66" s="135"/>
      <c r="C66" s="152" t="s">
        <v>712</v>
      </c>
      <c r="D66" s="138"/>
      <c r="E66" s="182">
        <v>25.98</v>
      </c>
      <c r="F66" s="192"/>
      <c r="G66" s="192"/>
      <c r="H66" s="137"/>
      <c r="I66" s="136"/>
      <c r="J66" s="136"/>
      <c r="K66" s="136"/>
      <c r="L66" s="136"/>
      <c r="M66" s="137"/>
      <c r="N66" s="137"/>
      <c r="O66" s="137"/>
      <c r="P66" s="128"/>
      <c r="Q66" s="128"/>
      <c r="R66" s="128"/>
      <c r="S66" s="128"/>
      <c r="T66" s="128"/>
      <c r="U66" s="128"/>
      <c r="V66" s="128"/>
      <c r="W66" s="128" t="s">
        <v>171</v>
      </c>
      <c r="X66" s="128">
        <v>0</v>
      </c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outlineLevel="3" x14ac:dyDescent="0.2">
      <c r="A67" s="134"/>
      <c r="B67" s="135"/>
      <c r="C67" s="152" t="s">
        <v>713</v>
      </c>
      <c r="D67" s="138"/>
      <c r="E67" s="182">
        <v>64.8</v>
      </c>
      <c r="F67" s="192"/>
      <c r="G67" s="192"/>
      <c r="H67" s="137"/>
      <c r="I67" s="136"/>
      <c r="J67" s="136"/>
      <c r="K67" s="136"/>
      <c r="L67" s="136"/>
      <c r="M67" s="137"/>
      <c r="N67" s="137"/>
      <c r="O67" s="137"/>
      <c r="P67" s="128"/>
      <c r="Q67" s="128"/>
      <c r="R67" s="128"/>
      <c r="S67" s="128"/>
      <c r="T67" s="128"/>
      <c r="U67" s="128"/>
      <c r="V67" s="128"/>
      <c r="W67" s="128" t="s">
        <v>171</v>
      </c>
      <c r="X67" s="128">
        <v>0</v>
      </c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outlineLevel="3" x14ac:dyDescent="0.2">
      <c r="A68" s="134"/>
      <c r="B68" s="135"/>
      <c r="C68" s="152" t="s">
        <v>714</v>
      </c>
      <c r="D68" s="138"/>
      <c r="E68" s="182">
        <v>64.8</v>
      </c>
      <c r="F68" s="192"/>
      <c r="G68" s="192"/>
      <c r="H68" s="137"/>
      <c r="I68" s="136"/>
      <c r="J68" s="136"/>
      <c r="K68" s="136"/>
      <c r="L68" s="136"/>
      <c r="M68" s="137"/>
      <c r="N68" s="137"/>
      <c r="O68" s="137"/>
      <c r="P68" s="128"/>
      <c r="Q68" s="128"/>
      <c r="R68" s="128"/>
      <c r="S68" s="128"/>
      <c r="T68" s="128"/>
      <c r="U68" s="128"/>
      <c r="V68" s="128"/>
      <c r="W68" s="128" t="s">
        <v>171</v>
      </c>
      <c r="X68" s="128">
        <v>0</v>
      </c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outlineLevel="3" x14ac:dyDescent="0.2">
      <c r="A69" s="134"/>
      <c r="B69" s="135"/>
      <c r="C69" s="152" t="s">
        <v>715</v>
      </c>
      <c r="D69" s="138"/>
      <c r="E69" s="182">
        <v>12.32</v>
      </c>
      <c r="F69" s="192"/>
      <c r="G69" s="192"/>
      <c r="H69" s="137"/>
      <c r="I69" s="136"/>
      <c r="J69" s="136"/>
      <c r="K69" s="136"/>
      <c r="L69" s="136"/>
      <c r="M69" s="137"/>
      <c r="N69" s="137"/>
      <c r="O69" s="137"/>
      <c r="P69" s="128"/>
      <c r="Q69" s="128"/>
      <c r="R69" s="128"/>
      <c r="S69" s="128"/>
      <c r="T69" s="128"/>
      <c r="U69" s="128"/>
      <c r="V69" s="128"/>
      <c r="W69" s="128" t="s">
        <v>171</v>
      </c>
      <c r="X69" s="128">
        <v>0</v>
      </c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outlineLevel="3" x14ac:dyDescent="0.2">
      <c r="A70" s="134"/>
      <c r="B70" s="135"/>
      <c r="C70" s="152" t="s">
        <v>716</v>
      </c>
      <c r="D70" s="138"/>
      <c r="E70" s="182">
        <v>13.68</v>
      </c>
      <c r="F70" s="192"/>
      <c r="G70" s="192"/>
      <c r="H70" s="137"/>
      <c r="I70" s="136"/>
      <c r="J70" s="136"/>
      <c r="K70" s="136"/>
      <c r="L70" s="136"/>
      <c r="M70" s="137"/>
      <c r="N70" s="137"/>
      <c r="O70" s="137"/>
      <c r="P70" s="128"/>
      <c r="Q70" s="128"/>
      <c r="R70" s="128"/>
      <c r="S70" s="128"/>
      <c r="T70" s="128"/>
      <c r="U70" s="128"/>
      <c r="V70" s="128"/>
      <c r="W70" s="128" t="s">
        <v>171</v>
      </c>
      <c r="X70" s="128">
        <v>0</v>
      </c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outlineLevel="3" x14ac:dyDescent="0.2">
      <c r="A71" s="134"/>
      <c r="B71" s="135"/>
      <c r="C71" s="152" t="s">
        <v>717</v>
      </c>
      <c r="D71" s="138"/>
      <c r="E71" s="182">
        <v>11.97</v>
      </c>
      <c r="F71" s="192"/>
      <c r="G71" s="192"/>
      <c r="H71" s="137"/>
      <c r="I71" s="136"/>
      <c r="J71" s="136"/>
      <c r="K71" s="136"/>
      <c r="L71" s="136"/>
      <c r="M71" s="137"/>
      <c r="N71" s="137"/>
      <c r="O71" s="137"/>
      <c r="P71" s="128"/>
      <c r="Q71" s="128"/>
      <c r="R71" s="128"/>
      <c r="S71" s="128"/>
      <c r="T71" s="128"/>
      <c r="U71" s="128"/>
      <c r="V71" s="128"/>
      <c r="W71" s="128" t="s">
        <v>171</v>
      </c>
      <c r="X71" s="128">
        <v>0</v>
      </c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outlineLevel="3" x14ac:dyDescent="0.2">
      <c r="A72" s="134"/>
      <c r="B72" s="135"/>
      <c r="C72" s="152" t="s">
        <v>718</v>
      </c>
      <c r="D72" s="138"/>
      <c r="E72" s="182">
        <v>9.4499999999999993</v>
      </c>
      <c r="F72" s="192"/>
      <c r="G72" s="192"/>
      <c r="H72" s="137"/>
      <c r="I72" s="136"/>
      <c r="J72" s="136"/>
      <c r="K72" s="136"/>
      <c r="L72" s="136"/>
      <c r="M72" s="137"/>
      <c r="N72" s="137"/>
      <c r="O72" s="137"/>
      <c r="P72" s="128"/>
      <c r="Q72" s="128"/>
      <c r="R72" s="128"/>
      <c r="S72" s="128"/>
      <c r="T72" s="128"/>
      <c r="U72" s="128"/>
      <c r="V72" s="128"/>
      <c r="W72" s="128" t="s">
        <v>171</v>
      </c>
      <c r="X72" s="128">
        <v>0</v>
      </c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outlineLevel="3" x14ac:dyDescent="0.2">
      <c r="A73" s="134"/>
      <c r="B73" s="135"/>
      <c r="C73" s="152" t="s">
        <v>719</v>
      </c>
      <c r="D73" s="138"/>
      <c r="E73" s="182">
        <v>1.8</v>
      </c>
      <c r="F73" s="192"/>
      <c r="G73" s="192"/>
      <c r="H73" s="137"/>
      <c r="I73" s="136"/>
      <c r="J73" s="136"/>
      <c r="K73" s="136"/>
      <c r="L73" s="136"/>
      <c r="M73" s="137"/>
      <c r="N73" s="137"/>
      <c r="O73" s="137"/>
      <c r="P73" s="128"/>
      <c r="Q73" s="128"/>
      <c r="R73" s="128"/>
      <c r="S73" s="128"/>
      <c r="T73" s="128"/>
      <c r="U73" s="128"/>
      <c r="V73" s="128"/>
      <c r="W73" s="128" t="s">
        <v>171</v>
      </c>
      <c r="X73" s="128">
        <v>0</v>
      </c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outlineLevel="3" x14ac:dyDescent="0.2">
      <c r="A74" s="134"/>
      <c r="B74" s="135"/>
      <c r="C74" s="152" t="s">
        <v>720</v>
      </c>
      <c r="D74" s="138"/>
      <c r="E74" s="182">
        <v>13.6</v>
      </c>
      <c r="F74" s="192"/>
      <c r="G74" s="192"/>
      <c r="H74" s="137"/>
      <c r="I74" s="136"/>
      <c r="J74" s="136"/>
      <c r="K74" s="136"/>
      <c r="L74" s="136"/>
      <c r="M74" s="137"/>
      <c r="N74" s="137"/>
      <c r="O74" s="137"/>
      <c r="P74" s="128"/>
      <c r="Q74" s="128"/>
      <c r="R74" s="128"/>
      <c r="S74" s="128"/>
      <c r="T74" s="128"/>
      <c r="U74" s="128"/>
      <c r="V74" s="128"/>
      <c r="W74" s="128" t="s">
        <v>171</v>
      </c>
      <c r="X74" s="128">
        <v>0</v>
      </c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outlineLevel="3" x14ac:dyDescent="0.2">
      <c r="A75" s="134"/>
      <c r="B75" s="135"/>
      <c r="C75" s="152" t="s">
        <v>721</v>
      </c>
      <c r="D75" s="138"/>
      <c r="E75" s="182">
        <v>9.23</v>
      </c>
      <c r="F75" s="192"/>
      <c r="G75" s="192"/>
      <c r="H75" s="137"/>
      <c r="I75" s="136"/>
      <c r="J75" s="136"/>
      <c r="K75" s="136"/>
      <c r="L75" s="136"/>
      <c r="M75" s="137"/>
      <c r="N75" s="137"/>
      <c r="O75" s="137"/>
      <c r="P75" s="128"/>
      <c r="Q75" s="128"/>
      <c r="R75" s="128"/>
      <c r="S75" s="128"/>
      <c r="T75" s="128"/>
      <c r="U75" s="128"/>
      <c r="V75" s="128"/>
      <c r="W75" s="128" t="s">
        <v>171</v>
      </c>
      <c r="X75" s="128">
        <v>0</v>
      </c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outlineLevel="1" x14ac:dyDescent="0.2">
      <c r="A76" s="144">
        <v>7</v>
      </c>
      <c r="B76" s="145" t="s">
        <v>722</v>
      </c>
      <c r="C76" s="151" t="s">
        <v>723</v>
      </c>
      <c r="D76" s="146" t="s">
        <v>166</v>
      </c>
      <c r="E76" s="181">
        <v>2303.0100000000002</v>
      </c>
      <c r="F76" s="190"/>
      <c r="G76" s="191">
        <f>ROUND(E76*F76,2)</f>
        <v>0</v>
      </c>
      <c r="H76" s="137">
        <v>21</v>
      </c>
      <c r="I76" s="136">
        <v>0</v>
      </c>
      <c r="J76" s="136">
        <f>ROUND(E76*I76,2)</f>
        <v>0</v>
      </c>
      <c r="K76" s="136">
        <v>2E-3</v>
      </c>
      <c r="L76" s="136">
        <f>ROUND(E76*K76,2)</f>
        <v>4.6100000000000003</v>
      </c>
      <c r="M76" s="137" t="s">
        <v>167</v>
      </c>
      <c r="N76" s="137" t="s">
        <v>167</v>
      </c>
      <c r="O76" s="137" t="s">
        <v>168</v>
      </c>
      <c r="P76" s="128"/>
      <c r="Q76" s="128"/>
      <c r="R76" s="128"/>
      <c r="S76" s="128"/>
      <c r="T76" s="128"/>
      <c r="U76" s="128"/>
      <c r="V76" s="128"/>
      <c r="W76" s="128" t="s">
        <v>245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outlineLevel="2" x14ac:dyDescent="0.2">
      <c r="A77" s="134"/>
      <c r="B77" s="135"/>
      <c r="C77" s="152" t="s">
        <v>724</v>
      </c>
      <c r="D77" s="138"/>
      <c r="E77" s="182">
        <v>469.14</v>
      </c>
      <c r="F77" s="192"/>
      <c r="G77" s="192"/>
      <c r="H77" s="137"/>
      <c r="I77" s="136"/>
      <c r="J77" s="136"/>
      <c r="K77" s="136"/>
      <c r="L77" s="136"/>
      <c r="M77" s="137"/>
      <c r="N77" s="137"/>
      <c r="O77" s="137"/>
      <c r="P77" s="128"/>
      <c r="Q77" s="128"/>
      <c r="R77" s="128"/>
      <c r="S77" s="128"/>
      <c r="T77" s="128"/>
      <c r="U77" s="128"/>
      <c r="V77" s="128"/>
      <c r="W77" s="128" t="s">
        <v>171</v>
      </c>
      <c r="X77" s="128">
        <v>0</v>
      </c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outlineLevel="3" x14ac:dyDescent="0.2">
      <c r="A78" s="134"/>
      <c r="B78" s="135"/>
      <c r="C78" s="152" t="s">
        <v>725</v>
      </c>
      <c r="D78" s="138"/>
      <c r="E78" s="182">
        <v>229</v>
      </c>
      <c r="F78" s="192"/>
      <c r="G78" s="192"/>
      <c r="H78" s="137"/>
      <c r="I78" s="136"/>
      <c r="J78" s="136"/>
      <c r="K78" s="136"/>
      <c r="L78" s="136"/>
      <c r="M78" s="137"/>
      <c r="N78" s="137"/>
      <c r="O78" s="137"/>
      <c r="P78" s="128"/>
      <c r="Q78" s="128"/>
      <c r="R78" s="128"/>
      <c r="S78" s="128"/>
      <c r="T78" s="128"/>
      <c r="U78" s="128"/>
      <c r="V78" s="128"/>
      <c r="W78" s="128" t="s">
        <v>171</v>
      </c>
      <c r="X78" s="128">
        <v>0</v>
      </c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outlineLevel="3" x14ac:dyDescent="0.2">
      <c r="A79" s="134"/>
      <c r="B79" s="135"/>
      <c r="C79" s="152" t="s">
        <v>726</v>
      </c>
      <c r="D79" s="138"/>
      <c r="E79" s="182">
        <v>115.9</v>
      </c>
      <c r="F79" s="192"/>
      <c r="G79" s="192"/>
      <c r="H79" s="137"/>
      <c r="I79" s="136"/>
      <c r="J79" s="136"/>
      <c r="K79" s="136"/>
      <c r="L79" s="136"/>
      <c r="M79" s="137"/>
      <c r="N79" s="137"/>
      <c r="O79" s="137"/>
      <c r="P79" s="128"/>
      <c r="Q79" s="128"/>
      <c r="R79" s="128"/>
      <c r="S79" s="128"/>
      <c r="T79" s="128"/>
      <c r="U79" s="128"/>
      <c r="V79" s="128"/>
      <c r="W79" s="128" t="s">
        <v>171</v>
      </c>
      <c r="X79" s="128">
        <v>0</v>
      </c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outlineLevel="3" x14ac:dyDescent="0.2">
      <c r="A80" s="134"/>
      <c r="B80" s="135"/>
      <c r="C80" s="152" t="s">
        <v>727</v>
      </c>
      <c r="D80" s="138"/>
      <c r="E80" s="182">
        <v>15</v>
      </c>
      <c r="F80" s="192"/>
      <c r="G80" s="192"/>
      <c r="H80" s="137"/>
      <c r="I80" s="136"/>
      <c r="J80" s="136"/>
      <c r="K80" s="136"/>
      <c r="L80" s="136"/>
      <c r="M80" s="137"/>
      <c r="N80" s="137"/>
      <c r="O80" s="137"/>
      <c r="P80" s="128"/>
      <c r="Q80" s="128"/>
      <c r="R80" s="128"/>
      <c r="S80" s="128"/>
      <c r="T80" s="128"/>
      <c r="U80" s="128"/>
      <c r="V80" s="128"/>
      <c r="W80" s="128" t="s">
        <v>171</v>
      </c>
      <c r="X80" s="128">
        <v>0</v>
      </c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outlineLevel="3" x14ac:dyDescent="0.2">
      <c r="A81" s="134"/>
      <c r="B81" s="135"/>
      <c r="C81" s="152" t="s">
        <v>728</v>
      </c>
      <c r="D81" s="138"/>
      <c r="E81" s="182">
        <v>48.69</v>
      </c>
      <c r="F81" s="192"/>
      <c r="G81" s="192"/>
      <c r="H81" s="137"/>
      <c r="I81" s="136"/>
      <c r="J81" s="136"/>
      <c r="K81" s="136"/>
      <c r="L81" s="136"/>
      <c r="M81" s="137"/>
      <c r="N81" s="137"/>
      <c r="O81" s="137"/>
      <c r="P81" s="128"/>
      <c r="Q81" s="128"/>
      <c r="R81" s="128"/>
      <c r="S81" s="128"/>
      <c r="T81" s="128"/>
      <c r="U81" s="128"/>
      <c r="V81" s="128"/>
      <c r="W81" s="128" t="s">
        <v>171</v>
      </c>
      <c r="X81" s="128">
        <v>0</v>
      </c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1:50" outlineLevel="3" x14ac:dyDescent="0.2">
      <c r="A82" s="134"/>
      <c r="B82" s="135"/>
      <c r="C82" s="152" t="s">
        <v>729</v>
      </c>
      <c r="D82" s="138"/>
      <c r="E82" s="182">
        <v>73.2</v>
      </c>
      <c r="F82" s="192"/>
      <c r="G82" s="192"/>
      <c r="H82" s="137"/>
      <c r="I82" s="136"/>
      <c r="J82" s="136"/>
      <c r="K82" s="136"/>
      <c r="L82" s="136"/>
      <c r="M82" s="137"/>
      <c r="N82" s="137"/>
      <c r="O82" s="137"/>
      <c r="P82" s="128"/>
      <c r="Q82" s="128"/>
      <c r="R82" s="128"/>
      <c r="S82" s="128"/>
      <c r="T82" s="128"/>
      <c r="U82" s="128"/>
      <c r="V82" s="128"/>
      <c r="W82" s="128" t="s">
        <v>171</v>
      </c>
      <c r="X82" s="128">
        <v>0</v>
      </c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</row>
    <row r="83" spans="1:50" outlineLevel="3" x14ac:dyDescent="0.2">
      <c r="A83" s="134"/>
      <c r="B83" s="135"/>
      <c r="C83" s="152" t="s">
        <v>730</v>
      </c>
      <c r="D83" s="138"/>
      <c r="E83" s="182">
        <v>50.58</v>
      </c>
      <c r="F83" s="192"/>
      <c r="G83" s="192"/>
      <c r="H83" s="137"/>
      <c r="I83" s="136"/>
      <c r="J83" s="136"/>
      <c r="K83" s="136"/>
      <c r="L83" s="136"/>
      <c r="M83" s="137"/>
      <c r="N83" s="137"/>
      <c r="O83" s="137"/>
      <c r="P83" s="128"/>
      <c r="Q83" s="128"/>
      <c r="R83" s="128"/>
      <c r="S83" s="128"/>
      <c r="T83" s="128"/>
      <c r="U83" s="128"/>
      <c r="V83" s="128"/>
      <c r="W83" s="128" t="s">
        <v>171</v>
      </c>
      <c r="X83" s="128">
        <v>0</v>
      </c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1:50" outlineLevel="3" x14ac:dyDescent="0.2">
      <c r="A84" s="134"/>
      <c r="B84" s="135"/>
      <c r="C84" s="152" t="s">
        <v>731</v>
      </c>
      <c r="D84" s="138"/>
      <c r="E84" s="182">
        <v>57.96</v>
      </c>
      <c r="F84" s="192"/>
      <c r="G84" s="192"/>
      <c r="H84" s="137"/>
      <c r="I84" s="136"/>
      <c r="J84" s="136"/>
      <c r="K84" s="136"/>
      <c r="L84" s="136"/>
      <c r="M84" s="137"/>
      <c r="N84" s="137"/>
      <c r="O84" s="137"/>
      <c r="P84" s="128"/>
      <c r="Q84" s="128"/>
      <c r="R84" s="128"/>
      <c r="S84" s="128"/>
      <c r="T84" s="128"/>
      <c r="U84" s="128"/>
      <c r="V84" s="128"/>
      <c r="W84" s="128" t="s">
        <v>171</v>
      </c>
      <c r="X84" s="128">
        <v>0</v>
      </c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outlineLevel="3" x14ac:dyDescent="0.2">
      <c r="A85" s="134"/>
      <c r="B85" s="135"/>
      <c r="C85" s="152" t="s">
        <v>732</v>
      </c>
      <c r="D85" s="138"/>
      <c r="E85" s="182">
        <v>77.58</v>
      </c>
      <c r="F85" s="192"/>
      <c r="G85" s="192"/>
      <c r="H85" s="137"/>
      <c r="I85" s="136"/>
      <c r="J85" s="136"/>
      <c r="K85" s="136"/>
      <c r="L85" s="136"/>
      <c r="M85" s="137"/>
      <c r="N85" s="137"/>
      <c r="O85" s="137"/>
      <c r="P85" s="128"/>
      <c r="Q85" s="128"/>
      <c r="R85" s="128"/>
      <c r="S85" s="128"/>
      <c r="T85" s="128"/>
      <c r="U85" s="128"/>
      <c r="V85" s="128"/>
      <c r="W85" s="128" t="s">
        <v>171</v>
      </c>
      <c r="X85" s="128">
        <v>0</v>
      </c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outlineLevel="3" x14ac:dyDescent="0.2">
      <c r="A86" s="134"/>
      <c r="B86" s="135"/>
      <c r="C86" s="152" t="s">
        <v>733</v>
      </c>
      <c r="D86" s="138"/>
      <c r="E86" s="182">
        <v>53.56</v>
      </c>
      <c r="F86" s="192"/>
      <c r="G86" s="192"/>
      <c r="H86" s="137"/>
      <c r="I86" s="136"/>
      <c r="J86" s="136"/>
      <c r="K86" s="136"/>
      <c r="L86" s="136"/>
      <c r="M86" s="137"/>
      <c r="N86" s="137"/>
      <c r="O86" s="137"/>
      <c r="P86" s="128"/>
      <c r="Q86" s="128"/>
      <c r="R86" s="128"/>
      <c r="S86" s="128"/>
      <c r="T86" s="128"/>
      <c r="U86" s="128"/>
      <c r="V86" s="128"/>
      <c r="W86" s="128" t="s">
        <v>171</v>
      </c>
      <c r="X86" s="128">
        <v>0</v>
      </c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outlineLevel="3" x14ac:dyDescent="0.2">
      <c r="A87" s="134"/>
      <c r="B87" s="135"/>
      <c r="C87" s="152" t="s">
        <v>734</v>
      </c>
      <c r="D87" s="138"/>
      <c r="E87" s="182">
        <v>9.34</v>
      </c>
      <c r="F87" s="192"/>
      <c r="G87" s="192"/>
      <c r="H87" s="137"/>
      <c r="I87" s="136"/>
      <c r="J87" s="136"/>
      <c r="K87" s="136"/>
      <c r="L87" s="136"/>
      <c r="M87" s="137"/>
      <c r="N87" s="137"/>
      <c r="O87" s="137"/>
      <c r="P87" s="128"/>
      <c r="Q87" s="128"/>
      <c r="R87" s="128"/>
      <c r="S87" s="128"/>
      <c r="T87" s="128"/>
      <c r="U87" s="128"/>
      <c r="V87" s="128"/>
      <c r="W87" s="128" t="s">
        <v>171</v>
      </c>
      <c r="X87" s="128">
        <v>0</v>
      </c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outlineLevel="3" x14ac:dyDescent="0.2">
      <c r="A88" s="134"/>
      <c r="B88" s="135"/>
      <c r="C88" s="152" t="s">
        <v>735</v>
      </c>
      <c r="D88" s="138"/>
      <c r="E88" s="182">
        <v>56.94</v>
      </c>
      <c r="F88" s="192"/>
      <c r="G88" s="192"/>
      <c r="H88" s="137"/>
      <c r="I88" s="136"/>
      <c r="J88" s="136"/>
      <c r="K88" s="136"/>
      <c r="L88" s="136"/>
      <c r="M88" s="137"/>
      <c r="N88" s="137"/>
      <c r="O88" s="137"/>
      <c r="P88" s="128"/>
      <c r="Q88" s="128"/>
      <c r="R88" s="128"/>
      <c r="S88" s="128"/>
      <c r="T88" s="128"/>
      <c r="U88" s="128"/>
      <c r="V88" s="128"/>
      <c r="W88" s="128" t="s">
        <v>171</v>
      </c>
      <c r="X88" s="128">
        <v>0</v>
      </c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outlineLevel="3" x14ac:dyDescent="0.2">
      <c r="A89" s="134"/>
      <c r="B89" s="135"/>
      <c r="C89" s="152" t="s">
        <v>736</v>
      </c>
      <c r="D89" s="138"/>
      <c r="E89" s="182">
        <v>85.38</v>
      </c>
      <c r="F89" s="192"/>
      <c r="G89" s="192"/>
      <c r="H89" s="137"/>
      <c r="I89" s="136"/>
      <c r="J89" s="136"/>
      <c r="K89" s="136"/>
      <c r="L89" s="136"/>
      <c r="M89" s="137"/>
      <c r="N89" s="137"/>
      <c r="O89" s="137"/>
      <c r="P89" s="128"/>
      <c r="Q89" s="128"/>
      <c r="R89" s="128"/>
      <c r="S89" s="128"/>
      <c r="T89" s="128"/>
      <c r="U89" s="128"/>
      <c r="V89" s="128"/>
      <c r="W89" s="128" t="s">
        <v>171</v>
      </c>
      <c r="X89" s="128">
        <v>0</v>
      </c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1:50" outlineLevel="3" x14ac:dyDescent="0.2">
      <c r="A90" s="134"/>
      <c r="B90" s="135"/>
      <c r="C90" s="152" t="s">
        <v>737</v>
      </c>
      <c r="D90" s="138"/>
      <c r="E90" s="182">
        <v>87.48</v>
      </c>
      <c r="F90" s="192"/>
      <c r="G90" s="192"/>
      <c r="H90" s="137"/>
      <c r="I90" s="136"/>
      <c r="J90" s="136"/>
      <c r="K90" s="136"/>
      <c r="L90" s="136"/>
      <c r="M90" s="137"/>
      <c r="N90" s="137"/>
      <c r="O90" s="137"/>
      <c r="P90" s="128"/>
      <c r="Q90" s="128"/>
      <c r="R90" s="128"/>
      <c r="S90" s="128"/>
      <c r="T90" s="128"/>
      <c r="U90" s="128"/>
      <c r="V90" s="128"/>
      <c r="W90" s="128" t="s">
        <v>171</v>
      </c>
      <c r="X90" s="128">
        <v>0</v>
      </c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outlineLevel="3" x14ac:dyDescent="0.2">
      <c r="A91" s="134"/>
      <c r="B91" s="135"/>
      <c r="C91" s="152" t="s">
        <v>738</v>
      </c>
      <c r="D91" s="138"/>
      <c r="E91" s="182">
        <v>87.48</v>
      </c>
      <c r="F91" s="192"/>
      <c r="G91" s="192"/>
      <c r="H91" s="137"/>
      <c r="I91" s="136"/>
      <c r="J91" s="136"/>
      <c r="K91" s="136"/>
      <c r="L91" s="136"/>
      <c r="M91" s="137"/>
      <c r="N91" s="137"/>
      <c r="O91" s="137"/>
      <c r="P91" s="128"/>
      <c r="Q91" s="128"/>
      <c r="R91" s="128"/>
      <c r="S91" s="128"/>
      <c r="T91" s="128"/>
      <c r="U91" s="128"/>
      <c r="V91" s="128"/>
      <c r="W91" s="128" t="s">
        <v>171</v>
      </c>
      <c r="X91" s="128">
        <v>0</v>
      </c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outlineLevel="3" x14ac:dyDescent="0.2">
      <c r="A92" s="134"/>
      <c r="B92" s="135"/>
      <c r="C92" s="152" t="s">
        <v>739</v>
      </c>
      <c r="D92" s="138"/>
      <c r="E92" s="182">
        <v>116</v>
      </c>
      <c r="F92" s="192"/>
      <c r="G92" s="192"/>
      <c r="H92" s="137"/>
      <c r="I92" s="136"/>
      <c r="J92" s="136"/>
      <c r="K92" s="136"/>
      <c r="L92" s="136"/>
      <c r="M92" s="137"/>
      <c r="N92" s="137"/>
      <c r="O92" s="137"/>
      <c r="P92" s="128"/>
      <c r="Q92" s="128"/>
      <c r="R92" s="128"/>
      <c r="S92" s="128"/>
      <c r="T92" s="128"/>
      <c r="U92" s="128"/>
      <c r="V92" s="128"/>
      <c r="W92" s="128" t="s">
        <v>171</v>
      </c>
      <c r="X92" s="128">
        <v>0</v>
      </c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outlineLevel="3" x14ac:dyDescent="0.2">
      <c r="A93" s="134"/>
      <c r="B93" s="135"/>
      <c r="C93" s="152" t="s">
        <v>740</v>
      </c>
      <c r="D93" s="138"/>
      <c r="E93" s="182">
        <v>32.4</v>
      </c>
      <c r="F93" s="192"/>
      <c r="G93" s="192"/>
      <c r="H93" s="137"/>
      <c r="I93" s="136"/>
      <c r="J93" s="136"/>
      <c r="K93" s="136"/>
      <c r="L93" s="136"/>
      <c r="M93" s="137"/>
      <c r="N93" s="137"/>
      <c r="O93" s="137"/>
      <c r="P93" s="128"/>
      <c r="Q93" s="128"/>
      <c r="R93" s="128"/>
      <c r="S93" s="128"/>
      <c r="T93" s="128"/>
      <c r="U93" s="128"/>
      <c r="V93" s="128"/>
      <c r="W93" s="128" t="s">
        <v>171</v>
      </c>
      <c r="X93" s="128">
        <v>0</v>
      </c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</row>
    <row r="94" spans="1:50" outlineLevel="3" x14ac:dyDescent="0.2">
      <c r="A94" s="134"/>
      <c r="B94" s="135"/>
      <c r="C94" s="152" t="s">
        <v>741</v>
      </c>
      <c r="D94" s="138"/>
      <c r="E94" s="182">
        <v>21.6</v>
      </c>
      <c r="F94" s="192"/>
      <c r="G94" s="192"/>
      <c r="H94" s="137"/>
      <c r="I94" s="136"/>
      <c r="J94" s="136"/>
      <c r="K94" s="136"/>
      <c r="L94" s="136"/>
      <c r="M94" s="137"/>
      <c r="N94" s="137"/>
      <c r="O94" s="137"/>
      <c r="P94" s="128"/>
      <c r="Q94" s="128"/>
      <c r="R94" s="128"/>
      <c r="S94" s="128"/>
      <c r="T94" s="128"/>
      <c r="U94" s="128"/>
      <c r="V94" s="128"/>
      <c r="W94" s="128" t="s">
        <v>171</v>
      </c>
      <c r="X94" s="128">
        <v>0</v>
      </c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outlineLevel="3" x14ac:dyDescent="0.2">
      <c r="A95" s="134"/>
      <c r="B95" s="135"/>
      <c r="C95" s="152" t="s">
        <v>742</v>
      </c>
      <c r="D95" s="138"/>
      <c r="E95" s="182">
        <v>41.4</v>
      </c>
      <c r="F95" s="192"/>
      <c r="G95" s="192"/>
      <c r="H95" s="137"/>
      <c r="I95" s="136"/>
      <c r="J95" s="136"/>
      <c r="K95" s="136"/>
      <c r="L95" s="136"/>
      <c r="M95" s="137"/>
      <c r="N95" s="137"/>
      <c r="O95" s="137"/>
      <c r="P95" s="128"/>
      <c r="Q95" s="128"/>
      <c r="R95" s="128"/>
      <c r="S95" s="128"/>
      <c r="T95" s="128"/>
      <c r="U95" s="128"/>
      <c r="V95" s="128"/>
      <c r="W95" s="128" t="s">
        <v>171</v>
      </c>
      <c r="X95" s="128">
        <v>0</v>
      </c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outlineLevel="3" x14ac:dyDescent="0.2">
      <c r="A96" s="134"/>
      <c r="B96" s="135"/>
      <c r="C96" s="152" t="s">
        <v>743</v>
      </c>
      <c r="D96" s="138"/>
      <c r="E96" s="182">
        <v>69.39</v>
      </c>
      <c r="F96" s="192"/>
      <c r="G96" s="192"/>
      <c r="H96" s="137"/>
      <c r="I96" s="136"/>
      <c r="J96" s="136"/>
      <c r="K96" s="136"/>
      <c r="L96" s="136"/>
      <c r="M96" s="137"/>
      <c r="N96" s="137"/>
      <c r="O96" s="137"/>
      <c r="P96" s="128"/>
      <c r="Q96" s="128"/>
      <c r="R96" s="128"/>
      <c r="S96" s="128"/>
      <c r="T96" s="128"/>
      <c r="U96" s="128"/>
      <c r="V96" s="128"/>
      <c r="W96" s="128" t="s">
        <v>171</v>
      </c>
      <c r="X96" s="128">
        <v>0</v>
      </c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outlineLevel="3" x14ac:dyDescent="0.2">
      <c r="A97" s="134"/>
      <c r="B97" s="135"/>
      <c r="C97" s="152" t="s">
        <v>744</v>
      </c>
      <c r="D97" s="138"/>
      <c r="E97" s="182">
        <v>74.790000000000006</v>
      </c>
      <c r="F97" s="192"/>
      <c r="G97" s="192"/>
      <c r="H97" s="137"/>
      <c r="I97" s="136"/>
      <c r="J97" s="136"/>
      <c r="K97" s="136"/>
      <c r="L97" s="136"/>
      <c r="M97" s="137"/>
      <c r="N97" s="137"/>
      <c r="O97" s="137"/>
      <c r="P97" s="128"/>
      <c r="Q97" s="128"/>
      <c r="R97" s="128"/>
      <c r="S97" s="128"/>
      <c r="T97" s="128"/>
      <c r="U97" s="128"/>
      <c r="V97" s="128"/>
      <c r="W97" s="128" t="s">
        <v>171</v>
      </c>
      <c r="X97" s="128">
        <v>0</v>
      </c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</row>
    <row r="98" spans="1:50" outlineLevel="3" x14ac:dyDescent="0.2">
      <c r="A98" s="134"/>
      <c r="B98" s="135"/>
      <c r="C98" s="152" t="s">
        <v>745</v>
      </c>
      <c r="D98" s="138"/>
      <c r="E98" s="182">
        <v>39.6</v>
      </c>
      <c r="F98" s="192"/>
      <c r="G98" s="192"/>
      <c r="H98" s="137"/>
      <c r="I98" s="136"/>
      <c r="J98" s="136"/>
      <c r="K98" s="136"/>
      <c r="L98" s="136"/>
      <c r="M98" s="137"/>
      <c r="N98" s="137"/>
      <c r="O98" s="137"/>
      <c r="P98" s="128"/>
      <c r="Q98" s="128"/>
      <c r="R98" s="128"/>
      <c r="S98" s="128"/>
      <c r="T98" s="128"/>
      <c r="U98" s="128"/>
      <c r="V98" s="128"/>
      <c r="W98" s="128" t="s">
        <v>171</v>
      </c>
      <c r="X98" s="128">
        <v>0</v>
      </c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outlineLevel="3" x14ac:dyDescent="0.2">
      <c r="A99" s="134"/>
      <c r="B99" s="135"/>
      <c r="C99" s="152" t="s">
        <v>746</v>
      </c>
      <c r="D99" s="138"/>
      <c r="E99" s="182">
        <v>45.6</v>
      </c>
      <c r="F99" s="192"/>
      <c r="G99" s="192"/>
      <c r="H99" s="137"/>
      <c r="I99" s="136"/>
      <c r="J99" s="136"/>
      <c r="K99" s="136"/>
      <c r="L99" s="136"/>
      <c r="M99" s="137"/>
      <c r="N99" s="137"/>
      <c r="O99" s="137"/>
      <c r="P99" s="128"/>
      <c r="Q99" s="128"/>
      <c r="R99" s="128"/>
      <c r="S99" s="128"/>
      <c r="T99" s="128"/>
      <c r="U99" s="128"/>
      <c r="V99" s="128"/>
      <c r="W99" s="128" t="s">
        <v>171</v>
      </c>
      <c r="X99" s="128">
        <v>0</v>
      </c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</row>
    <row r="100" spans="1:50" outlineLevel="3" x14ac:dyDescent="0.2">
      <c r="A100" s="134"/>
      <c r="B100" s="135"/>
      <c r="C100" s="152" t="s">
        <v>747</v>
      </c>
      <c r="D100" s="138"/>
      <c r="E100" s="182">
        <v>42.48</v>
      </c>
      <c r="F100" s="192"/>
      <c r="G100" s="192"/>
      <c r="H100" s="137"/>
      <c r="I100" s="136"/>
      <c r="J100" s="136"/>
      <c r="K100" s="136"/>
      <c r="L100" s="136"/>
      <c r="M100" s="137"/>
      <c r="N100" s="137"/>
      <c r="O100" s="137"/>
      <c r="P100" s="128"/>
      <c r="Q100" s="128"/>
      <c r="R100" s="128"/>
      <c r="S100" s="128"/>
      <c r="T100" s="128"/>
      <c r="U100" s="128"/>
      <c r="V100" s="128"/>
      <c r="W100" s="128" t="s">
        <v>171</v>
      </c>
      <c r="X100" s="128">
        <v>0</v>
      </c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</row>
    <row r="101" spans="1:50" outlineLevel="3" x14ac:dyDescent="0.2">
      <c r="A101" s="134"/>
      <c r="B101" s="135"/>
      <c r="C101" s="152" t="s">
        <v>748</v>
      </c>
      <c r="D101" s="138"/>
      <c r="E101" s="182">
        <v>25.14</v>
      </c>
      <c r="F101" s="192"/>
      <c r="G101" s="192"/>
      <c r="H101" s="137"/>
      <c r="I101" s="136"/>
      <c r="J101" s="136"/>
      <c r="K101" s="136"/>
      <c r="L101" s="136"/>
      <c r="M101" s="137"/>
      <c r="N101" s="137"/>
      <c r="O101" s="137"/>
      <c r="P101" s="128"/>
      <c r="Q101" s="128"/>
      <c r="R101" s="128"/>
      <c r="S101" s="128"/>
      <c r="T101" s="128"/>
      <c r="U101" s="128"/>
      <c r="V101" s="128"/>
      <c r="W101" s="128" t="s">
        <v>171</v>
      </c>
      <c r="X101" s="128">
        <v>0</v>
      </c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</row>
    <row r="102" spans="1:50" outlineLevel="3" x14ac:dyDescent="0.2">
      <c r="A102" s="134"/>
      <c r="B102" s="135"/>
      <c r="C102" s="152" t="s">
        <v>749</v>
      </c>
      <c r="D102" s="138"/>
      <c r="E102" s="182">
        <v>19.5</v>
      </c>
      <c r="F102" s="192"/>
      <c r="G102" s="192"/>
      <c r="H102" s="137"/>
      <c r="I102" s="136"/>
      <c r="J102" s="136"/>
      <c r="K102" s="136"/>
      <c r="L102" s="136"/>
      <c r="M102" s="137"/>
      <c r="N102" s="137"/>
      <c r="O102" s="137"/>
      <c r="P102" s="128"/>
      <c r="Q102" s="128"/>
      <c r="R102" s="128"/>
      <c r="S102" s="128"/>
      <c r="T102" s="128"/>
      <c r="U102" s="128"/>
      <c r="V102" s="128"/>
      <c r="W102" s="128" t="s">
        <v>171</v>
      </c>
      <c r="X102" s="128">
        <v>0</v>
      </c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</row>
    <row r="103" spans="1:50" outlineLevel="3" x14ac:dyDescent="0.2">
      <c r="A103" s="134"/>
      <c r="B103" s="135"/>
      <c r="C103" s="152" t="s">
        <v>750</v>
      </c>
      <c r="D103" s="138"/>
      <c r="E103" s="182">
        <v>93.54</v>
      </c>
      <c r="F103" s="192"/>
      <c r="G103" s="192"/>
      <c r="H103" s="137"/>
      <c r="I103" s="136"/>
      <c r="J103" s="136"/>
      <c r="K103" s="136"/>
      <c r="L103" s="136"/>
      <c r="M103" s="137"/>
      <c r="N103" s="137"/>
      <c r="O103" s="137"/>
      <c r="P103" s="128"/>
      <c r="Q103" s="128"/>
      <c r="R103" s="128"/>
      <c r="S103" s="128"/>
      <c r="T103" s="128"/>
      <c r="U103" s="128"/>
      <c r="V103" s="128"/>
      <c r="W103" s="128" t="s">
        <v>171</v>
      </c>
      <c r="X103" s="128">
        <v>0</v>
      </c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outlineLevel="3" x14ac:dyDescent="0.2">
      <c r="A104" s="134"/>
      <c r="B104" s="135"/>
      <c r="C104" s="152" t="s">
        <v>751</v>
      </c>
      <c r="D104" s="138"/>
      <c r="E104" s="182">
        <v>164.34</v>
      </c>
      <c r="F104" s="192"/>
      <c r="G104" s="192"/>
      <c r="H104" s="137"/>
      <c r="I104" s="136"/>
      <c r="J104" s="136"/>
      <c r="K104" s="136"/>
      <c r="L104" s="136"/>
      <c r="M104" s="137"/>
      <c r="N104" s="137"/>
      <c r="O104" s="137"/>
      <c r="P104" s="128"/>
      <c r="Q104" s="128"/>
      <c r="R104" s="128"/>
      <c r="S104" s="128"/>
      <c r="T104" s="128"/>
      <c r="U104" s="128"/>
      <c r="V104" s="128"/>
      <c r="W104" s="128" t="s">
        <v>171</v>
      </c>
      <c r="X104" s="128">
        <v>0</v>
      </c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</row>
    <row r="105" spans="1:50" outlineLevel="1" x14ac:dyDescent="0.2">
      <c r="A105" s="144">
        <v>8</v>
      </c>
      <c r="B105" s="145" t="s">
        <v>752</v>
      </c>
      <c r="C105" s="151" t="s">
        <v>753</v>
      </c>
      <c r="D105" s="146" t="s">
        <v>166</v>
      </c>
      <c r="E105" s="181">
        <v>1942.96</v>
      </c>
      <c r="F105" s="190"/>
      <c r="G105" s="191">
        <f>ROUND(E105*F105,2)</f>
        <v>0</v>
      </c>
      <c r="H105" s="137">
        <v>21</v>
      </c>
      <c r="I105" s="136">
        <v>0</v>
      </c>
      <c r="J105" s="136">
        <f>ROUND(E105*I105,2)</f>
        <v>0</v>
      </c>
      <c r="K105" s="136">
        <v>4.0000000000000001E-3</v>
      </c>
      <c r="L105" s="136">
        <f>ROUND(E105*K105,2)</f>
        <v>7.77</v>
      </c>
      <c r="M105" s="137" t="s">
        <v>167</v>
      </c>
      <c r="N105" s="137" t="s">
        <v>167</v>
      </c>
      <c r="O105" s="137" t="s">
        <v>168</v>
      </c>
      <c r="P105" s="128"/>
      <c r="Q105" s="128"/>
      <c r="R105" s="128"/>
      <c r="S105" s="128"/>
      <c r="T105" s="128"/>
      <c r="U105" s="128"/>
      <c r="V105" s="128"/>
      <c r="W105" s="128" t="s">
        <v>245</v>
      </c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</row>
    <row r="106" spans="1:50" outlineLevel="2" x14ac:dyDescent="0.2">
      <c r="A106" s="134"/>
      <c r="B106" s="135"/>
      <c r="C106" s="152" t="s">
        <v>754</v>
      </c>
      <c r="D106" s="138"/>
      <c r="E106" s="182">
        <v>36.1</v>
      </c>
      <c r="F106" s="192"/>
      <c r="G106" s="192"/>
      <c r="H106" s="137"/>
      <c r="I106" s="136"/>
      <c r="J106" s="136"/>
      <c r="K106" s="136"/>
      <c r="L106" s="136"/>
      <c r="M106" s="137"/>
      <c r="N106" s="137"/>
      <c r="O106" s="137"/>
      <c r="P106" s="128"/>
      <c r="Q106" s="128"/>
      <c r="R106" s="128"/>
      <c r="S106" s="128"/>
      <c r="T106" s="128"/>
      <c r="U106" s="128"/>
      <c r="V106" s="128"/>
      <c r="W106" s="128" t="s">
        <v>171</v>
      </c>
      <c r="X106" s="128">
        <v>0</v>
      </c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</row>
    <row r="107" spans="1:50" outlineLevel="3" x14ac:dyDescent="0.2">
      <c r="A107" s="134"/>
      <c r="B107" s="135"/>
      <c r="C107" s="152" t="s">
        <v>755</v>
      </c>
      <c r="D107" s="138"/>
      <c r="E107" s="182">
        <v>173.64</v>
      </c>
      <c r="F107" s="192"/>
      <c r="G107" s="192"/>
      <c r="H107" s="137"/>
      <c r="I107" s="136"/>
      <c r="J107" s="136"/>
      <c r="K107" s="136"/>
      <c r="L107" s="136"/>
      <c r="M107" s="137"/>
      <c r="N107" s="137"/>
      <c r="O107" s="137"/>
      <c r="P107" s="128"/>
      <c r="Q107" s="128"/>
      <c r="R107" s="128"/>
      <c r="S107" s="128"/>
      <c r="T107" s="128"/>
      <c r="U107" s="128"/>
      <c r="V107" s="128"/>
      <c r="W107" s="128" t="s">
        <v>171</v>
      </c>
      <c r="X107" s="128">
        <v>0</v>
      </c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</row>
    <row r="108" spans="1:50" outlineLevel="3" x14ac:dyDescent="0.2">
      <c r="A108" s="134"/>
      <c r="B108" s="135"/>
      <c r="C108" s="152" t="s">
        <v>756</v>
      </c>
      <c r="D108" s="138"/>
      <c r="E108" s="182">
        <v>134.25</v>
      </c>
      <c r="F108" s="192"/>
      <c r="G108" s="192"/>
      <c r="H108" s="137"/>
      <c r="I108" s="136"/>
      <c r="J108" s="136"/>
      <c r="K108" s="136"/>
      <c r="L108" s="136"/>
      <c r="M108" s="137"/>
      <c r="N108" s="137"/>
      <c r="O108" s="137"/>
      <c r="P108" s="128"/>
      <c r="Q108" s="128"/>
      <c r="R108" s="128"/>
      <c r="S108" s="128"/>
      <c r="T108" s="128"/>
      <c r="U108" s="128"/>
      <c r="V108" s="128"/>
      <c r="W108" s="128" t="s">
        <v>171</v>
      </c>
      <c r="X108" s="128">
        <v>0</v>
      </c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</row>
    <row r="109" spans="1:50" outlineLevel="3" x14ac:dyDescent="0.2">
      <c r="A109" s="134"/>
      <c r="B109" s="135"/>
      <c r="C109" s="152" t="s">
        <v>757</v>
      </c>
      <c r="D109" s="138"/>
      <c r="E109" s="182">
        <v>22.2</v>
      </c>
      <c r="F109" s="192"/>
      <c r="G109" s="192"/>
      <c r="H109" s="137"/>
      <c r="I109" s="136"/>
      <c r="J109" s="136"/>
      <c r="K109" s="136"/>
      <c r="L109" s="136"/>
      <c r="M109" s="137"/>
      <c r="N109" s="137"/>
      <c r="O109" s="137"/>
      <c r="P109" s="128"/>
      <c r="Q109" s="128"/>
      <c r="R109" s="128"/>
      <c r="S109" s="128"/>
      <c r="T109" s="128"/>
      <c r="U109" s="128"/>
      <c r="V109" s="128"/>
      <c r="W109" s="128" t="s">
        <v>171</v>
      </c>
      <c r="X109" s="128">
        <v>0</v>
      </c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</row>
    <row r="110" spans="1:50" outlineLevel="3" x14ac:dyDescent="0.2">
      <c r="A110" s="134"/>
      <c r="B110" s="135"/>
      <c r="C110" s="152" t="s">
        <v>758</v>
      </c>
      <c r="D110" s="138"/>
      <c r="E110" s="182">
        <v>103.41</v>
      </c>
      <c r="F110" s="192"/>
      <c r="G110" s="192"/>
      <c r="H110" s="137"/>
      <c r="I110" s="136"/>
      <c r="J110" s="136"/>
      <c r="K110" s="136"/>
      <c r="L110" s="136"/>
      <c r="M110" s="137"/>
      <c r="N110" s="137"/>
      <c r="O110" s="137"/>
      <c r="P110" s="128"/>
      <c r="Q110" s="128"/>
      <c r="R110" s="128"/>
      <c r="S110" s="128"/>
      <c r="T110" s="128"/>
      <c r="U110" s="128"/>
      <c r="V110" s="128"/>
      <c r="W110" s="128" t="s">
        <v>171</v>
      </c>
      <c r="X110" s="128">
        <v>0</v>
      </c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</row>
    <row r="111" spans="1:50" outlineLevel="3" x14ac:dyDescent="0.2">
      <c r="A111" s="134"/>
      <c r="B111" s="135"/>
      <c r="C111" s="152" t="s">
        <v>759</v>
      </c>
      <c r="D111" s="138"/>
      <c r="E111" s="182">
        <v>166.63</v>
      </c>
      <c r="F111" s="192"/>
      <c r="G111" s="192"/>
      <c r="H111" s="137"/>
      <c r="I111" s="136"/>
      <c r="J111" s="136"/>
      <c r="K111" s="136"/>
      <c r="L111" s="136"/>
      <c r="M111" s="137"/>
      <c r="N111" s="137"/>
      <c r="O111" s="137"/>
      <c r="P111" s="128"/>
      <c r="Q111" s="128"/>
      <c r="R111" s="128"/>
      <c r="S111" s="128"/>
      <c r="T111" s="128"/>
      <c r="U111" s="128"/>
      <c r="V111" s="128"/>
      <c r="W111" s="128" t="s">
        <v>171</v>
      </c>
      <c r="X111" s="128">
        <v>0</v>
      </c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</row>
    <row r="112" spans="1:50" outlineLevel="3" x14ac:dyDescent="0.2">
      <c r="A112" s="134"/>
      <c r="B112" s="135"/>
      <c r="C112" s="152" t="s">
        <v>760</v>
      </c>
      <c r="D112" s="138"/>
      <c r="E112" s="182">
        <v>122.93</v>
      </c>
      <c r="F112" s="192"/>
      <c r="G112" s="192"/>
      <c r="H112" s="137"/>
      <c r="I112" s="136"/>
      <c r="J112" s="136"/>
      <c r="K112" s="136"/>
      <c r="L112" s="136"/>
      <c r="M112" s="137"/>
      <c r="N112" s="137"/>
      <c r="O112" s="137"/>
      <c r="P112" s="128"/>
      <c r="Q112" s="128"/>
      <c r="R112" s="128"/>
      <c r="S112" s="128"/>
      <c r="T112" s="128"/>
      <c r="U112" s="128"/>
      <c r="V112" s="128"/>
      <c r="W112" s="128" t="s">
        <v>171</v>
      </c>
      <c r="X112" s="128">
        <v>0</v>
      </c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</row>
    <row r="113" spans="1:50" outlineLevel="3" x14ac:dyDescent="0.2">
      <c r="A113" s="134"/>
      <c r="B113" s="135"/>
      <c r="C113" s="152" t="s">
        <v>761</v>
      </c>
      <c r="D113" s="138"/>
      <c r="E113" s="182">
        <v>74.599999999999994</v>
      </c>
      <c r="F113" s="192"/>
      <c r="G113" s="192"/>
      <c r="H113" s="137"/>
      <c r="I113" s="136"/>
      <c r="J113" s="136"/>
      <c r="K113" s="136"/>
      <c r="L113" s="136"/>
      <c r="M113" s="137"/>
      <c r="N113" s="137"/>
      <c r="O113" s="137"/>
      <c r="P113" s="128"/>
      <c r="Q113" s="128"/>
      <c r="R113" s="128"/>
      <c r="S113" s="128"/>
      <c r="T113" s="128"/>
      <c r="U113" s="128"/>
      <c r="V113" s="128"/>
      <c r="W113" s="128" t="s">
        <v>171</v>
      </c>
      <c r="X113" s="128">
        <v>0</v>
      </c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</row>
    <row r="114" spans="1:50" outlineLevel="3" x14ac:dyDescent="0.2">
      <c r="A114" s="134"/>
      <c r="B114" s="135"/>
      <c r="C114" s="152" t="s">
        <v>762</v>
      </c>
      <c r="D114" s="138"/>
      <c r="E114" s="182">
        <v>26.04</v>
      </c>
      <c r="F114" s="192"/>
      <c r="G114" s="192"/>
      <c r="H114" s="137"/>
      <c r="I114" s="136"/>
      <c r="J114" s="136"/>
      <c r="K114" s="136"/>
      <c r="L114" s="136"/>
      <c r="M114" s="137"/>
      <c r="N114" s="137"/>
      <c r="O114" s="137"/>
      <c r="P114" s="128"/>
      <c r="Q114" s="128"/>
      <c r="R114" s="128"/>
      <c r="S114" s="128"/>
      <c r="T114" s="128"/>
      <c r="U114" s="128"/>
      <c r="V114" s="128"/>
      <c r="W114" s="128" t="s">
        <v>171</v>
      </c>
      <c r="X114" s="128">
        <v>0</v>
      </c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</row>
    <row r="115" spans="1:50" outlineLevel="3" x14ac:dyDescent="0.2">
      <c r="A115" s="134"/>
      <c r="B115" s="135"/>
      <c r="C115" s="152" t="s">
        <v>763</v>
      </c>
      <c r="D115" s="138"/>
      <c r="E115" s="182">
        <v>120.85</v>
      </c>
      <c r="F115" s="192"/>
      <c r="G115" s="192"/>
      <c r="H115" s="137"/>
      <c r="I115" s="136"/>
      <c r="J115" s="136"/>
      <c r="K115" s="136"/>
      <c r="L115" s="136"/>
      <c r="M115" s="137"/>
      <c r="N115" s="137"/>
      <c r="O115" s="137"/>
      <c r="P115" s="128"/>
      <c r="Q115" s="128"/>
      <c r="R115" s="128"/>
      <c r="S115" s="128"/>
      <c r="T115" s="128"/>
      <c r="U115" s="128"/>
      <c r="V115" s="128"/>
      <c r="W115" s="128" t="s">
        <v>171</v>
      </c>
      <c r="X115" s="128">
        <v>0</v>
      </c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</row>
    <row r="116" spans="1:50" outlineLevel="3" x14ac:dyDescent="0.2">
      <c r="A116" s="134"/>
      <c r="B116" s="135"/>
      <c r="C116" s="152" t="s">
        <v>764</v>
      </c>
      <c r="D116" s="138"/>
      <c r="E116" s="182">
        <v>74.28</v>
      </c>
      <c r="F116" s="192"/>
      <c r="G116" s="192"/>
      <c r="H116" s="137"/>
      <c r="I116" s="136"/>
      <c r="J116" s="136"/>
      <c r="K116" s="136"/>
      <c r="L116" s="136"/>
      <c r="M116" s="137"/>
      <c r="N116" s="137"/>
      <c r="O116" s="137"/>
      <c r="P116" s="128"/>
      <c r="Q116" s="128"/>
      <c r="R116" s="128"/>
      <c r="S116" s="128"/>
      <c r="T116" s="128"/>
      <c r="U116" s="128"/>
      <c r="V116" s="128"/>
      <c r="W116" s="128" t="s">
        <v>171</v>
      </c>
      <c r="X116" s="128">
        <v>0</v>
      </c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</row>
    <row r="117" spans="1:50" outlineLevel="3" x14ac:dyDescent="0.2">
      <c r="A117" s="134"/>
      <c r="B117" s="135"/>
      <c r="C117" s="152" t="s">
        <v>765</v>
      </c>
      <c r="D117" s="138"/>
      <c r="E117" s="182">
        <v>38.159999999999997</v>
      </c>
      <c r="F117" s="192"/>
      <c r="G117" s="192"/>
      <c r="H117" s="137"/>
      <c r="I117" s="136"/>
      <c r="J117" s="136"/>
      <c r="K117" s="136"/>
      <c r="L117" s="136"/>
      <c r="M117" s="137"/>
      <c r="N117" s="137"/>
      <c r="O117" s="137"/>
      <c r="P117" s="128"/>
      <c r="Q117" s="128"/>
      <c r="R117" s="128"/>
      <c r="S117" s="128"/>
      <c r="T117" s="128"/>
      <c r="U117" s="128"/>
      <c r="V117" s="128"/>
      <c r="W117" s="128" t="s">
        <v>171</v>
      </c>
      <c r="X117" s="128">
        <v>0</v>
      </c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</row>
    <row r="118" spans="1:50" outlineLevel="3" x14ac:dyDescent="0.2">
      <c r="A118" s="134"/>
      <c r="B118" s="135"/>
      <c r="C118" s="152" t="s">
        <v>766</v>
      </c>
      <c r="D118" s="138"/>
      <c r="E118" s="182">
        <v>62.4</v>
      </c>
      <c r="F118" s="192"/>
      <c r="G118" s="192"/>
      <c r="H118" s="137"/>
      <c r="I118" s="136"/>
      <c r="J118" s="136"/>
      <c r="K118" s="136"/>
      <c r="L118" s="136"/>
      <c r="M118" s="137"/>
      <c r="N118" s="137"/>
      <c r="O118" s="137"/>
      <c r="P118" s="128"/>
      <c r="Q118" s="128"/>
      <c r="R118" s="128"/>
      <c r="S118" s="128"/>
      <c r="T118" s="128"/>
      <c r="U118" s="128"/>
      <c r="V118" s="128"/>
      <c r="W118" s="128" t="s">
        <v>171</v>
      </c>
      <c r="X118" s="128">
        <v>0</v>
      </c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</row>
    <row r="119" spans="1:50" outlineLevel="3" x14ac:dyDescent="0.2">
      <c r="A119" s="134"/>
      <c r="B119" s="135"/>
      <c r="C119" s="152" t="s">
        <v>767</v>
      </c>
      <c r="D119" s="138"/>
      <c r="E119" s="182">
        <v>77.58</v>
      </c>
      <c r="F119" s="192"/>
      <c r="G119" s="192"/>
      <c r="H119" s="137"/>
      <c r="I119" s="136"/>
      <c r="J119" s="136"/>
      <c r="K119" s="136"/>
      <c r="L119" s="136"/>
      <c r="M119" s="137"/>
      <c r="N119" s="137"/>
      <c r="O119" s="137"/>
      <c r="P119" s="128"/>
      <c r="Q119" s="128"/>
      <c r="R119" s="128"/>
      <c r="S119" s="128"/>
      <c r="T119" s="128"/>
      <c r="U119" s="128"/>
      <c r="V119" s="128"/>
      <c r="W119" s="128" t="s">
        <v>171</v>
      </c>
      <c r="X119" s="128">
        <v>0</v>
      </c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</row>
    <row r="120" spans="1:50" outlineLevel="3" x14ac:dyDescent="0.2">
      <c r="A120" s="134"/>
      <c r="B120" s="135"/>
      <c r="C120" s="152" t="s">
        <v>768</v>
      </c>
      <c r="D120" s="138"/>
      <c r="E120" s="182">
        <v>33.450000000000003</v>
      </c>
      <c r="F120" s="192"/>
      <c r="G120" s="192"/>
      <c r="H120" s="137"/>
      <c r="I120" s="136"/>
      <c r="J120" s="136"/>
      <c r="K120" s="136"/>
      <c r="L120" s="136"/>
      <c r="M120" s="137"/>
      <c r="N120" s="137"/>
      <c r="O120" s="137"/>
      <c r="P120" s="128"/>
      <c r="Q120" s="128"/>
      <c r="R120" s="128"/>
      <c r="S120" s="128"/>
      <c r="T120" s="128"/>
      <c r="U120" s="128"/>
      <c r="V120" s="128"/>
      <c r="W120" s="128" t="s">
        <v>171</v>
      </c>
      <c r="X120" s="128">
        <v>0</v>
      </c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</row>
    <row r="121" spans="1:50" outlineLevel="3" x14ac:dyDescent="0.2">
      <c r="A121" s="134"/>
      <c r="B121" s="135"/>
      <c r="C121" s="152" t="s">
        <v>769</v>
      </c>
      <c r="D121" s="138"/>
      <c r="E121" s="182">
        <v>60.6</v>
      </c>
      <c r="F121" s="192"/>
      <c r="G121" s="192"/>
      <c r="H121" s="137"/>
      <c r="I121" s="136"/>
      <c r="J121" s="136"/>
      <c r="K121" s="136"/>
      <c r="L121" s="136"/>
      <c r="M121" s="137"/>
      <c r="N121" s="137"/>
      <c r="O121" s="137"/>
      <c r="P121" s="128"/>
      <c r="Q121" s="128"/>
      <c r="R121" s="128"/>
      <c r="S121" s="128"/>
      <c r="T121" s="128"/>
      <c r="U121" s="128"/>
      <c r="V121" s="128"/>
      <c r="W121" s="128" t="s">
        <v>171</v>
      </c>
      <c r="X121" s="128">
        <v>0</v>
      </c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</row>
    <row r="122" spans="1:50" outlineLevel="3" x14ac:dyDescent="0.2">
      <c r="A122" s="134"/>
      <c r="B122" s="135"/>
      <c r="C122" s="152" t="s">
        <v>770</v>
      </c>
      <c r="D122" s="138"/>
      <c r="E122" s="182">
        <v>46.6</v>
      </c>
      <c r="F122" s="192"/>
      <c r="G122" s="192"/>
      <c r="H122" s="137"/>
      <c r="I122" s="136"/>
      <c r="J122" s="136"/>
      <c r="K122" s="136"/>
      <c r="L122" s="136"/>
      <c r="M122" s="137"/>
      <c r="N122" s="137"/>
      <c r="O122" s="137"/>
      <c r="P122" s="128"/>
      <c r="Q122" s="128"/>
      <c r="R122" s="128"/>
      <c r="S122" s="128"/>
      <c r="T122" s="128"/>
      <c r="U122" s="128"/>
      <c r="V122" s="128"/>
      <c r="W122" s="128" t="s">
        <v>171</v>
      </c>
      <c r="X122" s="128">
        <v>0</v>
      </c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</row>
    <row r="123" spans="1:50" outlineLevel="3" x14ac:dyDescent="0.2">
      <c r="A123" s="134"/>
      <c r="B123" s="135"/>
      <c r="C123" s="152" t="s">
        <v>771</v>
      </c>
      <c r="D123" s="138"/>
      <c r="E123" s="182">
        <v>85.38</v>
      </c>
      <c r="F123" s="192"/>
      <c r="G123" s="192"/>
      <c r="H123" s="137"/>
      <c r="I123" s="136"/>
      <c r="J123" s="136"/>
      <c r="K123" s="136"/>
      <c r="L123" s="136"/>
      <c r="M123" s="137"/>
      <c r="N123" s="137"/>
      <c r="O123" s="137"/>
      <c r="P123" s="128"/>
      <c r="Q123" s="128"/>
      <c r="R123" s="128"/>
      <c r="S123" s="128"/>
      <c r="T123" s="128"/>
      <c r="U123" s="128"/>
      <c r="V123" s="128"/>
      <c r="W123" s="128" t="s">
        <v>171</v>
      </c>
      <c r="X123" s="128">
        <v>0</v>
      </c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</row>
    <row r="124" spans="1:50" outlineLevel="3" x14ac:dyDescent="0.2">
      <c r="A124" s="134"/>
      <c r="B124" s="135"/>
      <c r="C124" s="152" t="s">
        <v>772</v>
      </c>
      <c r="D124" s="138"/>
      <c r="E124" s="182">
        <v>54.66</v>
      </c>
      <c r="F124" s="192"/>
      <c r="G124" s="192"/>
      <c r="H124" s="137"/>
      <c r="I124" s="136"/>
      <c r="J124" s="136"/>
      <c r="K124" s="136"/>
      <c r="L124" s="136"/>
      <c r="M124" s="137"/>
      <c r="N124" s="137"/>
      <c r="O124" s="137"/>
      <c r="P124" s="128"/>
      <c r="Q124" s="128"/>
      <c r="R124" s="128"/>
      <c r="S124" s="128"/>
      <c r="T124" s="128"/>
      <c r="U124" s="128"/>
      <c r="V124" s="128"/>
      <c r="W124" s="128" t="s">
        <v>171</v>
      </c>
      <c r="X124" s="128">
        <v>0</v>
      </c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</row>
    <row r="125" spans="1:50" outlineLevel="3" x14ac:dyDescent="0.2">
      <c r="A125" s="134"/>
      <c r="B125" s="135"/>
      <c r="C125" s="152" t="s">
        <v>773</v>
      </c>
      <c r="D125" s="138"/>
      <c r="E125" s="182">
        <v>59.1</v>
      </c>
      <c r="F125" s="192"/>
      <c r="G125" s="192"/>
      <c r="H125" s="137"/>
      <c r="I125" s="136"/>
      <c r="J125" s="136"/>
      <c r="K125" s="136"/>
      <c r="L125" s="136"/>
      <c r="M125" s="137"/>
      <c r="N125" s="137"/>
      <c r="O125" s="137"/>
      <c r="P125" s="128"/>
      <c r="Q125" s="128"/>
      <c r="R125" s="128"/>
      <c r="S125" s="128"/>
      <c r="T125" s="128"/>
      <c r="U125" s="128"/>
      <c r="V125" s="128"/>
      <c r="W125" s="128" t="s">
        <v>171</v>
      </c>
      <c r="X125" s="128">
        <v>0</v>
      </c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</row>
    <row r="126" spans="1:50" outlineLevel="3" x14ac:dyDescent="0.2">
      <c r="A126" s="134"/>
      <c r="B126" s="135"/>
      <c r="C126" s="152" t="s">
        <v>774</v>
      </c>
      <c r="D126" s="138"/>
      <c r="E126" s="182">
        <v>87.48</v>
      </c>
      <c r="F126" s="192"/>
      <c r="G126" s="192"/>
      <c r="H126" s="137"/>
      <c r="I126" s="136"/>
      <c r="J126" s="136"/>
      <c r="K126" s="136"/>
      <c r="L126" s="136"/>
      <c r="M126" s="137"/>
      <c r="N126" s="137"/>
      <c r="O126" s="137"/>
      <c r="P126" s="128"/>
      <c r="Q126" s="128"/>
      <c r="R126" s="128"/>
      <c r="S126" s="128"/>
      <c r="T126" s="128"/>
      <c r="U126" s="128"/>
      <c r="V126" s="128"/>
      <c r="W126" s="128" t="s">
        <v>171</v>
      </c>
      <c r="X126" s="128">
        <v>0</v>
      </c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</row>
    <row r="127" spans="1:50" outlineLevel="3" x14ac:dyDescent="0.2">
      <c r="A127" s="134"/>
      <c r="B127" s="135"/>
      <c r="C127" s="152" t="s">
        <v>775</v>
      </c>
      <c r="D127" s="138"/>
      <c r="E127" s="182">
        <v>87.48</v>
      </c>
      <c r="F127" s="192"/>
      <c r="G127" s="192"/>
      <c r="H127" s="137"/>
      <c r="I127" s="136"/>
      <c r="J127" s="136"/>
      <c r="K127" s="136"/>
      <c r="L127" s="136"/>
      <c r="M127" s="137"/>
      <c r="N127" s="137"/>
      <c r="O127" s="137"/>
      <c r="P127" s="128"/>
      <c r="Q127" s="128"/>
      <c r="R127" s="128"/>
      <c r="S127" s="128"/>
      <c r="T127" s="128"/>
      <c r="U127" s="128"/>
      <c r="V127" s="128"/>
      <c r="W127" s="128" t="s">
        <v>171</v>
      </c>
      <c r="X127" s="128">
        <v>0</v>
      </c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</row>
    <row r="128" spans="1:50" outlineLevel="3" x14ac:dyDescent="0.2">
      <c r="A128" s="134"/>
      <c r="B128" s="135"/>
      <c r="C128" s="152" t="s">
        <v>776</v>
      </c>
      <c r="D128" s="138"/>
      <c r="E128" s="182">
        <v>42.48</v>
      </c>
      <c r="F128" s="192"/>
      <c r="G128" s="192"/>
      <c r="H128" s="137"/>
      <c r="I128" s="136"/>
      <c r="J128" s="136"/>
      <c r="K128" s="136"/>
      <c r="L128" s="136"/>
      <c r="M128" s="137"/>
      <c r="N128" s="137"/>
      <c r="O128" s="137"/>
      <c r="P128" s="128"/>
      <c r="Q128" s="128"/>
      <c r="R128" s="128"/>
      <c r="S128" s="128"/>
      <c r="T128" s="128"/>
      <c r="U128" s="128"/>
      <c r="V128" s="128"/>
      <c r="W128" s="128" t="s">
        <v>171</v>
      </c>
      <c r="X128" s="128">
        <v>0</v>
      </c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</row>
    <row r="129" spans="1:50" outlineLevel="3" x14ac:dyDescent="0.2">
      <c r="A129" s="134"/>
      <c r="B129" s="135"/>
      <c r="C129" s="152" t="s">
        <v>777</v>
      </c>
      <c r="D129" s="138"/>
      <c r="E129" s="182">
        <v>38.799999999999997</v>
      </c>
      <c r="F129" s="192"/>
      <c r="G129" s="192"/>
      <c r="H129" s="137"/>
      <c r="I129" s="136"/>
      <c r="J129" s="136"/>
      <c r="K129" s="136"/>
      <c r="L129" s="136"/>
      <c r="M129" s="137"/>
      <c r="N129" s="137"/>
      <c r="O129" s="137"/>
      <c r="P129" s="128"/>
      <c r="Q129" s="128"/>
      <c r="R129" s="128"/>
      <c r="S129" s="128"/>
      <c r="T129" s="128"/>
      <c r="U129" s="128"/>
      <c r="V129" s="128"/>
      <c r="W129" s="128" t="s">
        <v>171</v>
      </c>
      <c r="X129" s="128">
        <v>0</v>
      </c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</row>
    <row r="130" spans="1:50" outlineLevel="3" x14ac:dyDescent="0.2">
      <c r="A130" s="134"/>
      <c r="B130" s="135"/>
      <c r="C130" s="152" t="s">
        <v>778</v>
      </c>
      <c r="D130" s="138"/>
      <c r="E130" s="182">
        <v>39.58</v>
      </c>
      <c r="F130" s="192"/>
      <c r="G130" s="192"/>
      <c r="H130" s="137"/>
      <c r="I130" s="136"/>
      <c r="J130" s="136"/>
      <c r="K130" s="136"/>
      <c r="L130" s="136"/>
      <c r="M130" s="137"/>
      <c r="N130" s="137"/>
      <c r="O130" s="137"/>
      <c r="P130" s="128"/>
      <c r="Q130" s="128"/>
      <c r="R130" s="128"/>
      <c r="S130" s="128"/>
      <c r="T130" s="128"/>
      <c r="U130" s="128"/>
      <c r="V130" s="128"/>
      <c r="W130" s="128" t="s">
        <v>171</v>
      </c>
      <c r="X130" s="128">
        <v>0</v>
      </c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</row>
    <row r="131" spans="1:50" outlineLevel="3" x14ac:dyDescent="0.2">
      <c r="A131" s="134"/>
      <c r="B131" s="135"/>
      <c r="C131" s="152" t="s">
        <v>779</v>
      </c>
      <c r="D131" s="138"/>
      <c r="E131" s="182">
        <v>29.52</v>
      </c>
      <c r="F131" s="192"/>
      <c r="G131" s="192"/>
      <c r="H131" s="137"/>
      <c r="I131" s="136"/>
      <c r="J131" s="136"/>
      <c r="K131" s="136"/>
      <c r="L131" s="136"/>
      <c r="M131" s="137"/>
      <c r="N131" s="137"/>
      <c r="O131" s="137"/>
      <c r="P131" s="128"/>
      <c r="Q131" s="128"/>
      <c r="R131" s="128"/>
      <c r="S131" s="128"/>
      <c r="T131" s="128"/>
      <c r="U131" s="128"/>
      <c r="V131" s="128"/>
      <c r="W131" s="128" t="s">
        <v>171</v>
      </c>
      <c r="X131" s="128">
        <v>0</v>
      </c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</row>
    <row r="132" spans="1:50" outlineLevel="3" x14ac:dyDescent="0.2">
      <c r="A132" s="134"/>
      <c r="B132" s="135"/>
      <c r="C132" s="152" t="s">
        <v>780</v>
      </c>
      <c r="D132" s="138"/>
      <c r="E132" s="182">
        <v>7.2</v>
      </c>
      <c r="F132" s="192"/>
      <c r="G132" s="192"/>
      <c r="H132" s="137"/>
      <c r="I132" s="136"/>
      <c r="J132" s="136"/>
      <c r="K132" s="136"/>
      <c r="L132" s="136"/>
      <c r="M132" s="137"/>
      <c r="N132" s="137"/>
      <c r="O132" s="137"/>
      <c r="P132" s="128"/>
      <c r="Q132" s="128"/>
      <c r="R132" s="128"/>
      <c r="S132" s="128"/>
      <c r="T132" s="128"/>
      <c r="U132" s="128"/>
      <c r="V132" s="128"/>
      <c r="W132" s="128" t="s">
        <v>171</v>
      </c>
      <c r="X132" s="128">
        <v>0</v>
      </c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</row>
    <row r="133" spans="1:50" outlineLevel="3" x14ac:dyDescent="0.2">
      <c r="A133" s="134"/>
      <c r="B133" s="135"/>
      <c r="C133" s="152" t="s">
        <v>781</v>
      </c>
      <c r="D133" s="138"/>
      <c r="E133" s="182">
        <v>24.48</v>
      </c>
      <c r="F133" s="192"/>
      <c r="G133" s="192"/>
      <c r="H133" s="137"/>
      <c r="I133" s="136"/>
      <c r="J133" s="136"/>
      <c r="K133" s="136"/>
      <c r="L133" s="136"/>
      <c r="M133" s="137"/>
      <c r="N133" s="137"/>
      <c r="O133" s="137"/>
      <c r="P133" s="128"/>
      <c r="Q133" s="128"/>
      <c r="R133" s="128"/>
      <c r="S133" s="128"/>
      <c r="T133" s="128"/>
      <c r="U133" s="128"/>
      <c r="V133" s="128"/>
      <c r="W133" s="128" t="s">
        <v>171</v>
      </c>
      <c r="X133" s="128">
        <v>0</v>
      </c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</row>
    <row r="134" spans="1:50" outlineLevel="3" x14ac:dyDescent="0.2">
      <c r="A134" s="134"/>
      <c r="B134" s="135"/>
      <c r="C134" s="152" t="s">
        <v>782</v>
      </c>
      <c r="D134" s="138"/>
      <c r="E134" s="182">
        <v>13.08</v>
      </c>
      <c r="F134" s="192"/>
      <c r="G134" s="192"/>
      <c r="H134" s="137"/>
      <c r="I134" s="136"/>
      <c r="J134" s="136"/>
      <c r="K134" s="136"/>
      <c r="L134" s="136"/>
      <c r="M134" s="137"/>
      <c r="N134" s="137"/>
      <c r="O134" s="137"/>
      <c r="P134" s="128"/>
      <c r="Q134" s="128"/>
      <c r="R134" s="128"/>
      <c r="S134" s="128"/>
      <c r="T134" s="128"/>
      <c r="U134" s="128"/>
      <c r="V134" s="128"/>
      <c r="W134" s="128" t="s">
        <v>171</v>
      </c>
      <c r="X134" s="128">
        <v>0</v>
      </c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</row>
    <row r="135" spans="1:50" outlineLevel="1" x14ac:dyDescent="0.2">
      <c r="A135" s="147">
        <v>9</v>
      </c>
      <c r="B135" s="148" t="s">
        <v>783</v>
      </c>
      <c r="C135" s="153" t="s">
        <v>784</v>
      </c>
      <c r="D135" s="149" t="s">
        <v>347</v>
      </c>
      <c r="E135" s="183">
        <v>374</v>
      </c>
      <c r="F135" s="193"/>
      <c r="G135" s="194">
        <f>ROUND(E135*F135,2)</f>
        <v>0</v>
      </c>
      <c r="H135" s="137">
        <v>21</v>
      </c>
      <c r="I135" s="136">
        <v>0</v>
      </c>
      <c r="J135" s="136">
        <f>ROUND(E135*I135,2)</f>
        <v>0</v>
      </c>
      <c r="K135" s="136">
        <v>0</v>
      </c>
      <c r="L135" s="136">
        <f>ROUND(E135*K135,2)</f>
        <v>0</v>
      </c>
      <c r="M135" s="137" t="s">
        <v>167</v>
      </c>
      <c r="N135" s="137" t="s">
        <v>199</v>
      </c>
      <c r="O135" s="137" t="s">
        <v>168</v>
      </c>
      <c r="P135" s="128"/>
      <c r="Q135" s="128"/>
      <c r="R135" s="128"/>
      <c r="S135" s="128"/>
      <c r="T135" s="128"/>
      <c r="U135" s="128"/>
      <c r="V135" s="128"/>
      <c r="W135" s="128" t="s">
        <v>169</v>
      </c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</row>
    <row r="136" spans="1:50" x14ac:dyDescent="0.2">
      <c r="A136" s="141" t="s">
        <v>162</v>
      </c>
      <c r="B136" s="142" t="s">
        <v>125</v>
      </c>
      <c r="C136" s="150" t="s">
        <v>126</v>
      </c>
      <c r="D136" s="143"/>
      <c r="E136" s="180"/>
      <c r="F136" s="188"/>
      <c r="G136" s="189">
        <f>SUMIF(W137:W151,"&lt;&gt;NOR",G137:G151)</f>
        <v>0</v>
      </c>
      <c r="H136" s="140"/>
      <c r="I136" s="139"/>
      <c r="J136" s="139">
        <f>SUM(J137:J151)</f>
        <v>23.28</v>
      </c>
      <c r="K136" s="139"/>
      <c r="L136" s="139">
        <f>SUM(L137:L151)</f>
        <v>0</v>
      </c>
      <c r="M136" s="140"/>
      <c r="N136" s="140"/>
      <c r="O136" s="140"/>
      <c r="W136" t="s">
        <v>163</v>
      </c>
    </row>
    <row r="137" spans="1:50" ht="22.5" outlineLevel="1" x14ac:dyDescent="0.2">
      <c r="A137" s="147">
        <v>10</v>
      </c>
      <c r="B137" s="148" t="s">
        <v>439</v>
      </c>
      <c r="C137" s="153" t="s">
        <v>440</v>
      </c>
      <c r="D137" s="149" t="s">
        <v>166</v>
      </c>
      <c r="E137" s="183">
        <v>899.69</v>
      </c>
      <c r="F137" s="193"/>
      <c r="G137" s="194">
        <f>ROUND(E137*F137,2)</f>
        <v>0</v>
      </c>
      <c r="H137" s="137">
        <v>21</v>
      </c>
      <c r="I137" s="136">
        <v>0</v>
      </c>
      <c r="J137" s="136">
        <f>ROUND(E137*I137,2)</f>
        <v>0</v>
      </c>
      <c r="K137" s="136">
        <v>0</v>
      </c>
      <c r="L137" s="136">
        <f>ROUND(E137*K137,2)</f>
        <v>0</v>
      </c>
      <c r="M137" s="137" t="s">
        <v>167</v>
      </c>
      <c r="N137" s="137" t="s">
        <v>167</v>
      </c>
      <c r="O137" s="137" t="s">
        <v>168</v>
      </c>
      <c r="P137" s="128"/>
      <c r="Q137" s="128"/>
      <c r="R137" s="128"/>
      <c r="S137" s="128"/>
      <c r="T137" s="128"/>
      <c r="U137" s="128"/>
      <c r="V137" s="128"/>
      <c r="W137" s="128" t="s">
        <v>252</v>
      </c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</row>
    <row r="138" spans="1:50" ht="22.5" outlineLevel="1" x14ac:dyDescent="0.2">
      <c r="A138" s="147">
        <v>11</v>
      </c>
      <c r="B138" s="148" t="s">
        <v>441</v>
      </c>
      <c r="C138" s="153" t="s">
        <v>442</v>
      </c>
      <c r="D138" s="149" t="s">
        <v>347</v>
      </c>
      <c r="E138" s="183">
        <v>374</v>
      </c>
      <c r="F138" s="193"/>
      <c r="G138" s="194">
        <f>ROUND(E138*F138,2)</f>
        <v>0</v>
      </c>
      <c r="H138" s="137">
        <v>21</v>
      </c>
      <c r="I138" s="136">
        <v>3.2000000000000003E-4</v>
      </c>
      <c r="J138" s="136">
        <f>ROUND(E138*I138,2)</f>
        <v>0.12</v>
      </c>
      <c r="K138" s="136">
        <v>0</v>
      </c>
      <c r="L138" s="136">
        <f>ROUND(E138*K138,2)</f>
        <v>0</v>
      </c>
      <c r="M138" s="137" t="s">
        <v>167</v>
      </c>
      <c r="N138" s="137" t="s">
        <v>167</v>
      </c>
      <c r="O138" s="137" t="s">
        <v>168</v>
      </c>
      <c r="P138" s="128"/>
      <c r="Q138" s="128"/>
      <c r="R138" s="128"/>
      <c r="S138" s="128"/>
      <c r="T138" s="128"/>
      <c r="U138" s="128"/>
      <c r="V138" s="128"/>
      <c r="W138" s="128" t="s">
        <v>252</v>
      </c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</row>
    <row r="139" spans="1:50" ht="33.75" outlineLevel="1" x14ac:dyDescent="0.2">
      <c r="A139" s="144">
        <v>12</v>
      </c>
      <c r="B139" s="145" t="s">
        <v>284</v>
      </c>
      <c r="C139" s="151" t="s">
        <v>285</v>
      </c>
      <c r="D139" s="146" t="s">
        <v>166</v>
      </c>
      <c r="E139" s="181">
        <v>899.69</v>
      </c>
      <c r="F139" s="190"/>
      <c r="G139" s="191">
        <f>ROUND(E139*F139,2)</f>
        <v>0</v>
      </c>
      <c r="H139" s="137">
        <v>21</v>
      </c>
      <c r="I139" s="136">
        <v>5.0400000000000002E-3</v>
      </c>
      <c r="J139" s="136">
        <f>ROUND(E139*I139,2)</f>
        <v>4.53</v>
      </c>
      <c r="K139" s="136">
        <v>0</v>
      </c>
      <c r="L139" s="136">
        <f>ROUND(E139*K139,2)</f>
        <v>0</v>
      </c>
      <c r="M139" s="137" t="s">
        <v>167</v>
      </c>
      <c r="N139" s="137" t="s">
        <v>167</v>
      </c>
      <c r="O139" s="137" t="s">
        <v>168</v>
      </c>
      <c r="P139" s="128"/>
      <c r="Q139" s="128"/>
      <c r="R139" s="128"/>
      <c r="S139" s="128"/>
      <c r="T139" s="128"/>
      <c r="U139" s="128"/>
      <c r="V139" s="128"/>
      <c r="W139" s="128" t="s">
        <v>252</v>
      </c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</row>
    <row r="140" spans="1:50" ht="33.75" outlineLevel="2" x14ac:dyDescent="0.2">
      <c r="A140" s="134"/>
      <c r="B140" s="135"/>
      <c r="C140" s="152" t="s">
        <v>659</v>
      </c>
      <c r="D140" s="138"/>
      <c r="E140" s="182">
        <v>870.86</v>
      </c>
      <c r="F140" s="192"/>
      <c r="G140" s="192"/>
      <c r="H140" s="137"/>
      <c r="I140" s="136"/>
      <c r="J140" s="136"/>
      <c r="K140" s="136"/>
      <c r="L140" s="136"/>
      <c r="M140" s="137"/>
      <c r="N140" s="137"/>
      <c r="O140" s="137"/>
      <c r="P140" s="128"/>
      <c r="Q140" s="128"/>
      <c r="R140" s="128"/>
      <c r="S140" s="128"/>
      <c r="T140" s="128"/>
      <c r="U140" s="128"/>
      <c r="V140" s="128"/>
      <c r="W140" s="128" t="s">
        <v>171</v>
      </c>
      <c r="X140" s="128">
        <v>0</v>
      </c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</row>
    <row r="141" spans="1:50" outlineLevel="3" x14ac:dyDescent="0.2">
      <c r="A141" s="134"/>
      <c r="B141" s="135"/>
      <c r="C141" s="152" t="s">
        <v>660</v>
      </c>
      <c r="D141" s="138"/>
      <c r="E141" s="182">
        <v>28.83</v>
      </c>
      <c r="F141" s="192"/>
      <c r="G141" s="192"/>
      <c r="H141" s="137"/>
      <c r="I141" s="136"/>
      <c r="J141" s="136"/>
      <c r="K141" s="136"/>
      <c r="L141" s="136"/>
      <c r="M141" s="137"/>
      <c r="N141" s="137"/>
      <c r="O141" s="137"/>
      <c r="P141" s="128"/>
      <c r="Q141" s="128"/>
      <c r="R141" s="128"/>
      <c r="S141" s="128"/>
      <c r="T141" s="128"/>
      <c r="U141" s="128"/>
      <c r="V141" s="128"/>
      <c r="W141" s="128" t="s">
        <v>171</v>
      </c>
      <c r="X141" s="128">
        <v>0</v>
      </c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</row>
    <row r="142" spans="1:50" ht="22.5" outlineLevel="1" x14ac:dyDescent="0.2">
      <c r="A142" s="144">
        <v>13</v>
      </c>
      <c r="B142" s="145" t="s">
        <v>785</v>
      </c>
      <c r="C142" s="151" t="s">
        <v>786</v>
      </c>
      <c r="D142" s="146" t="s">
        <v>347</v>
      </c>
      <c r="E142" s="181">
        <v>71.174999999999997</v>
      </c>
      <c r="F142" s="190"/>
      <c r="G142" s="191">
        <f>ROUND(E142*F142,2)</f>
        <v>0</v>
      </c>
      <c r="H142" s="137">
        <v>21</v>
      </c>
      <c r="I142" s="136">
        <v>2.4399999999999999E-3</v>
      </c>
      <c r="J142" s="136">
        <f>ROUND(E142*I142,2)</f>
        <v>0.17</v>
      </c>
      <c r="K142" s="136">
        <v>0</v>
      </c>
      <c r="L142" s="136">
        <f>ROUND(E142*K142,2)</f>
        <v>0</v>
      </c>
      <c r="M142" s="137" t="s">
        <v>167</v>
      </c>
      <c r="N142" s="137" t="s">
        <v>167</v>
      </c>
      <c r="O142" s="137" t="s">
        <v>168</v>
      </c>
      <c r="P142" s="128"/>
      <c r="Q142" s="128"/>
      <c r="R142" s="128"/>
      <c r="S142" s="128"/>
      <c r="T142" s="128"/>
      <c r="U142" s="128"/>
      <c r="V142" s="128"/>
      <c r="W142" s="128" t="s">
        <v>245</v>
      </c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</row>
    <row r="143" spans="1:50" outlineLevel="2" x14ac:dyDescent="0.2">
      <c r="A143" s="134"/>
      <c r="B143" s="135"/>
      <c r="C143" s="152" t="s">
        <v>787</v>
      </c>
      <c r="D143" s="138"/>
      <c r="E143" s="182">
        <v>71.174999999999997</v>
      </c>
      <c r="F143" s="192"/>
      <c r="G143" s="192"/>
      <c r="H143" s="137"/>
      <c r="I143" s="136"/>
      <c r="J143" s="136"/>
      <c r="K143" s="136"/>
      <c r="L143" s="136"/>
      <c r="M143" s="137"/>
      <c r="N143" s="137"/>
      <c r="O143" s="137"/>
      <c r="P143" s="128"/>
      <c r="Q143" s="128"/>
      <c r="R143" s="128"/>
      <c r="S143" s="128"/>
      <c r="T143" s="128"/>
      <c r="U143" s="128"/>
      <c r="V143" s="128"/>
      <c r="W143" s="128" t="s">
        <v>171</v>
      </c>
      <c r="X143" s="128">
        <v>0</v>
      </c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</row>
    <row r="144" spans="1:50" ht="22.5" outlineLevel="1" x14ac:dyDescent="0.2">
      <c r="A144" s="144">
        <v>14</v>
      </c>
      <c r="B144" s="145" t="s">
        <v>788</v>
      </c>
      <c r="C144" s="151" t="s">
        <v>789</v>
      </c>
      <c r="D144" s="146" t="s">
        <v>347</v>
      </c>
      <c r="E144" s="181">
        <v>71.174999999999997</v>
      </c>
      <c r="F144" s="190"/>
      <c r="G144" s="191">
        <f>ROUND(E144*F144,2)</f>
        <v>0</v>
      </c>
      <c r="H144" s="137">
        <v>21</v>
      </c>
      <c r="I144" s="136">
        <v>2.0200000000000001E-3</v>
      </c>
      <c r="J144" s="136">
        <f>ROUND(E144*I144,2)</f>
        <v>0.14000000000000001</v>
      </c>
      <c r="K144" s="136">
        <v>0</v>
      </c>
      <c r="L144" s="136">
        <f>ROUND(E144*K144,2)</f>
        <v>0</v>
      </c>
      <c r="M144" s="137" t="s">
        <v>167</v>
      </c>
      <c r="N144" s="137" t="s">
        <v>167</v>
      </c>
      <c r="O144" s="137" t="s">
        <v>168</v>
      </c>
      <c r="P144" s="128"/>
      <c r="Q144" s="128"/>
      <c r="R144" s="128"/>
      <c r="S144" s="128"/>
      <c r="T144" s="128"/>
      <c r="U144" s="128"/>
      <c r="V144" s="128"/>
      <c r="W144" s="128" t="s">
        <v>245</v>
      </c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</row>
    <row r="145" spans="1:50" outlineLevel="2" x14ac:dyDescent="0.2">
      <c r="A145" s="134"/>
      <c r="B145" s="135"/>
      <c r="C145" s="152" t="s">
        <v>787</v>
      </c>
      <c r="D145" s="138"/>
      <c r="E145" s="182">
        <v>71.174999999999997</v>
      </c>
      <c r="F145" s="192"/>
      <c r="G145" s="192"/>
      <c r="H145" s="137"/>
      <c r="I145" s="136"/>
      <c r="J145" s="136"/>
      <c r="K145" s="136"/>
      <c r="L145" s="136"/>
      <c r="M145" s="137"/>
      <c r="N145" s="137"/>
      <c r="O145" s="137"/>
      <c r="P145" s="128"/>
      <c r="Q145" s="128"/>
      <c r="R145" s="128"/>
      <c r="S145" s="128"/>
      <c r="T145" s="128"/>
      <c r="U145" s="128"/>
      <c r="V145" s="128"/>
      <c r="W145" s="128" t="s">
        <v>171</v>
      </c>
      <c r="X145" s="128">
        <v>0</v>
      </c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</row>
    <row r="146" spans="1:50" ht="22.5" outlineLevel="1" x14ac:dyDescent="0.2">
      <c r="A146" s="144">
        <v>15</v>
      </c>
      <c r="B146" s="145" t="s">
        <v>286</v>
      </c>
      <c r="C146" s="151" t="s">
        <v>287</v>
      </c>
      <c r="D146" s="146" t="s">
        <v>166</v>
      </c>
      <c r="E146" s="181">
        <v>1017.57469</v>
      </c>
      <c r="F146" s="190"/>
      <c r="G146" s="191">
        <f>ROUND(E146*F146,2)</f>
        <v>0</v>
      </c>
      <c r="H146" s="137">
        <v>21</v>
      </c>
      <c r="I146" s="136">
        <v>1.7999999999999999E-2</v>
      </c>
      <c r="J146" s="136">
        <f>ROUND(E146*I146,2)</f>
        <v>18.32</v>
      </c>
      <c r="K146" s="136">
        <v>0</v>
      </c>
      <c r="L146" s="136">
        <f>ROUND(E146*K146,2)</f>
        <v>0</v>
      </c>
      <c r="M146" s="137" t="s">
        <v>167</v>
      </c>
      <c r="N146" s="137" t="s">
        <v>167</v>
      </c>
      <c r="O146" s="137" t="s">
        <v>200</v>
      </c>
      <c r="P146" s="128"/>
      <c r="Q146" s="128"/>
      <c r="R146" s="128"/>
      <c r="S146" s="128"/>
      <c r="T146" s="128"/>
      <c r="U146" s="128"/>
      <c r="V146" s="128"/>
      <c r="W146" s="128" t="s">
        <v>201</v>
      </c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</row>
    <row r="147" spans="1:50" ht="45" outlineLevel="2" x14ac:dyDescent="0.2">
      <c r="A147" s="134"/>
      <c r="B147" s="135"/>
      <c r="C147" s="152" t="s">
        <v>790</v>
      </c>
      <c r="D147" s="138"/>
      <c r="E147" s="182">
        <v>914.40300000000002</v>
      </c>
      <c r="F147" s="192"/>
      <c r="G147" s="192"/>
      <c r="H147" s="137"/>
      <c r="I147" s="136"/>
      <c r="J147" s="136"/>
      <c r="K147" s="136"/>
      <c r="L147" s="136"/>
      <c r="M147" s="137"/>
      <c r="N147" s="137"/>
      <c r="O147" s="137"/>
      <c r="P147" s="128"/>
      <c r="Q147" s="128"/>
      <c r="R147" s="128"/>
      <c r="S147" s="128"/>
      <c r="T147" s="128"/>
      <c r="U147" s="128"/>
      <c r="V147" s="128"/>
      <c r="W147" s="128" t="s">
        <v>171</v>
      </c>
      <c r="X147" s="128">
        <v>0</v>
      </c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</row>
    <row r="148" spans="1:50" outlineLevel="3" x14ac:dyDescent="0.2">
      <c r="A148" s="134"/>
      <c r="B148" s="135"/>
      <c r="C148" s="152" t="s">
        <v>791</v>
      </c>
      <c r="D148" s="138"/>
      <c r="E148" s="182">
        <v>30.2715</v>
      </c>
      <c r="F148" s="192"/>
      <c r="G148" s="192"/>
      <c r="H148" s="137"/>
      <c r="I148" s="136"/>
      <c r="J148" s="136"/>
      <c r="K148" s="136"/>
      <c r="L148" s="136"/>
      <c r="M148" s="137"/>
      <c r="N148" s="137"/>
      <c r="O148" s="137"/>
      <c r="P148" s="128"/>
      <c r="Q148" s="128"/>
      <c r="R148" s="128"/>
      <c r="S148" s="128"/>
      <c r="T148" s="128"/>
      <c r="U148" s="128"/>
      <c r="V148" s="128"/>
      <c r="W148" s="128" t="s">
        <v>171</v>
      </c>
      <c r="X148" s="128">
        <v>0</v>
      </c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</row>
    <row r="149" spans="1:50" outlineLevel="3" x14ac:dyDescent="0.2">
      <c r="A149" s="134"/>
      <c r="B149" s="135"/>
      <c r="C149" s="152" t="s">
        <v>792</v>
      </c>
      <c r="D149" s="138"/>
      <c r="E149" s="182">
        <v>39.270000000000003</v>
      </c>
      <c r="F149" s="192"/>
      <c r="G149" s="192"/>
      <c r="H149" s="137"/>
      <c r="I149" s="136"/>
      <c r="J149" s="136"/>
      <c r="K149" s="136"/>
      <c r="L149" s="136"/>
      <c r="M149" s="137"/>
      <c r="N149" s="137"/>
      <c r="O149" s="137"/>
      <c r="P149" s="128"/>
      <c r="Q149" s="128"/>
      <c r="R149" s="128"/>
      <c r="S149" s="128"/>
      <c r="T149" s="128"/>
      <c r="U149" s="128"/>
      <c r="V149" s="128"/>
      <c r="W149" s="128" t="s">
        <v>171</v>
      </c>
      <c r="X149" s="128">
        <v>0</v>
      </c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</row>
    <row r="150" spans="1:50" ht="22.5" outlineLevel="3" x14ac:dyDescent="0.2">
      <c r="A150" s="134"/>
      <c r="B150" s="135"/>
      <c r="C150" s="152" t="s">
        <v>793</v>
      </c>
      <c r="D150" s="138"/>
      <c r="E150" s="182">
        <v>33.630189999999999</v>
      </c>
      <c r="F150" s="192"/>
      <c r="G150" s="192"/>
      <c r="H150" s="137"/>
      <c r="I150" s="136"/>
      <c r="J150" s="136"/>
      <c r="K150" s="136"/>
      <c r="L150" s="136"/>
      <c r="M150" s="137"/>
      <c r="N150" s="137"/>
      <c r="O150" s="137"/>
      <c r="P150" s="128"/>
      <c r="Q150" s="128"/>
      <c r="R150" s="128"/>
      <c r="S150" s="128"/>
      <c r="T150" s="128"/>
      <c r="U150" s="128"/>
      <c r="V150" s="128"/>
      <c r="W150" s="128" t="s">
        <v>171</v>
      </c>
      <c r="X150" s="128">
        <v>0</v>
      </c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</row>
    <row r="151" spans="1:50" ht="22.5" outlineLevel="1" x14ac:dyDescent="0.2">
      <c r="A151" s="147">
        <v>16</v>
      </c>
      <c r="B151" s="148" t="s">
        <v>290</v>
      </c>
      <c r="C151" s="153" t="s">
        <v>291</v>
      </c>
      <c r="D151" s="149" t="s">
        <v>191</v>
      </c>
      <c r="E151" s="183">
        <v>23.2879</v>
      </c>
      <c r="F151" s="193"/>
      <c r="G151" s="194">
        <f>ROUND(E151*F151,2)</f>
        <v>0</v>
      </c>
      <c r="H151" s="137">
        <v>21</v>
      </c>
      <c r="I151" s="136">
        <v>0</v>
      </c>
      <c r="J151" s="136">
        <f>ROUND(E151*I151,2)</f>
        <v>0</v>
      </c>
      <c r="K151" s="136">
        <v>0</v>
      </c>
      <c r="L151" s="136">
        <f>ROUND(E151*K151,2)</f>
        <v>0</v>
      </c>
      <c r="M151" s="137" t="s">
        <v>167</v>
      </c>
      <c r="N151" s="137" t="s">
        <v>167</v>
      </c>
      <c r="O151" s="137" t="s">
        <v>248</v>
      </c>
      <c r="P151" s="128"/>
      <c r="Q151" s="128"/>
      <c r="R151" s="128"/>
      <c r="S151" s="128"/>
      <c r="T151" s="128"/>
      <c r="U151" s="128"/>
      <c r="V151" s="128"/>
      <c r="W151" s="128" t="s">
        <v>249</v>
      </c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</row>
    <row r="152" spans="1:50" x14ac:dyDescent="0.2">
      <c r="A152" s="141" t="s">
        <v>162</v>
      </c>
      <c r="B152" s="142" t="s">
        <v>134</v>
      </c>
      <c r="C152" s="150" t="s">
        <v>135</v>
      </c>
      <c r="D152" s="143"/>
      <c r="E152" s="180"/>
      <c r="F152" s="188"/>
      <c r="G152" s="189">
        <f>SUMIF(W153:W270,"&lt;&gt;NOR",G153:G270)</f>
        <v>0</v>
      </c>
      <c r="H152" s="140"/>
      <c r="I152" s="139"/>
      <c r="J152" s="139">
        <f>SUM(J153:J270)</f>
        <v>1.83</v>
      </c>
      <c r="K152" s="139"/>
      <c r="L152" s="139">
        <f>SUM(L153:L270)</f>
        <v>0</v>
      </c>
      <c r="M152" s="140"/>
      <c r="N152" s="140"/>
      <c r="O152" s="140"/>
      <c r="W152" t="s">
        <v>163</v>
      </c>
    </row>
    <row r="153" spans="1:50" outlineLevel="1" x14ac:dyDescent="0.2">
      <c r="A153" s="144">
        <v>17</v>
      </c>
      <c r="B153" s="145" t="s">
        <v>794</v>
      </c>
      <c r="C153" s="151" t="s">
        <v>795</v>
      </c>
      <c r="D153" s="146" t="s">
        <v>166</v>
      </c>
      <c r="E153" s="181">
        <v>5470.65</v>
      </c>
      <c r="F153" s="190"/>
      <c r="G153" s="191">
        <f>ROUND(E153*F153,2)</f>
        <v>0</v>
      </c>
      <c r="H153" s="137">
        <v>21</v>
      </c>
      <c r="I153" s="136">
        <v>2.9E-4</v>
      </c>
      <c r="J153" s="136">
        <f>ROUND(E153*I153,2)</f>
        <v>1.59</v>
      </c>
      <c r="K153" s="136">
        <v>0</v>
      </c>
      <c r="L153" s="136">
        <f>ROUND(E153*K153,2)</f>
        <v>0</v>
      </c>
      <c r="M153" s="137" t="s">
        <v>167</v>
      </c>
      <c r="N153" s="137" t="s">
        <v>167</v>
      </c>
      <c r="O153" s="137" t="s">
        <v>168</v>
      </c>
      <c r="P153" s="128"/>
      <c r="Q153" s="128"/>
      <c r="R153" s="128"/>
      <c r="S153" s="128"/>
      <c r="T153" s="128"/>
      <c r="U153" s="128"/>
      <c r="V153" s="128"/>
      <c r="W153" s="128" t="s">
        <v>252</v>
      </c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</row>
    <row r="154" spans="1:50" outlineLevel="2" x14ac:dyDescent="0.2">
      <c r="A154" s="134"/>
      <c r="B154" s="135"/>
      <c r="C154" s="152" t="s">
        <v>796</v>
      </c>
      <c r="D154" s="138"/>
      <c r="E154" s="182"/>
      <c r="F154" s="192"/>
      <c r="G154" s="192"/>
      <c r="H154" s="137"/>
      <c r="I154" s="136"/>
      <c r="J154" s="136"/>
      <c r="K154" s="136"/>
      <c r="L154" s="136"/>
      <c r="M154" s="137"/>
      <c r="N154" s="137"/>
      <c r="O154" s="137"/>
      <c r="P154" s="128"/>
      <c r="Q154" s="128"/>
      <c r="R154" s="128"/>
      <c r="S154" s="128"/>
      <c r="T154" s="128"/>
      <c r="U154" s="128"/>
      <c r="V154" s="128"/>
      <c r="W154" s="128" t="s">
        <v>171</v>
      </c>
      <c r="X154" s="128">
        <v>0</v>
      </c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</row>
    <row r="155" spans="1:50" outlineLevel="3" x14ac:dyDescent="0.2">
      <c r="A155" s="134"/>
      <c r="B155" s="135"/>
      <c r="C155" s="152" t="s">
        <v>693</v>
      </c>
      <c r="D155" s="138"/>
      <c r="E155" s="182">
        <v>25.25</v>
      </c>
      <c r="F155" s="192"/>
      <c r="G155" s="192"/>
      <c r="H155" s="137"/>
      <c r="I155" s="136"/>
      <c r="J155" s="136"/>
      <c r="K155" s="136"/>
      <c r="L155" s="136"/>
      <c r="M155" s="137"/>
      <c r="N155" s="137"/>
      <c r="O155" s="137"/>
      <c r="P155" s="128"/>
      <c r="Q155" s="128"/>
      <c r="R155" s="128"/>
      <c r="S155" s="128"/>
      <c r="T155" s="128"/>
      <c r="U155" s="128"/>
      <c r="V155" s="128"/>
      <c r="W155" s="128" t="s">
        <v>171</v>
      </c>
      <c r="X155" s="128">
        <v>0</v>
      </c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</row>
    <row r="156" spans="1:50" outlineLevel="3" x14ac:dyDescent="0.2">
      <c r="A156" s="134"/>
      <c r="B156" s="135"/>
      <c r="C156" s="152" t="s">
        <v>694</v>
      </c>
      <c r="D156" s="138"/>
      <c r="E156" s="182">
        <v>88.36</v>
      </c>
      <c r="F156" s="192"/>
      <c r="G156" s="192"/>
      <c r="H156" s="137"/>
      <c r="I156" s="136"/>
      <c r="J156" s="136"/>
      <c r="K156" s="136"/>
      <c r="L156" s="136"/>
      <c r="M156" s="137"/>
      <c r="N156" s="137"/>
      <c r="O156" s="137"/>
      <c r="P156" s="128"/>
      <c r="Q156" s="128"/>
      <c r="R156" s="128"/>
      <c r="S156" s="128"/>
      <c r="T156" s="128"/>
      <c r="U156" s="128"/>
      <c r="V156" s="128"/>
      <c r="W156" s="128" t="s">
        <v>171</v>
      </c>
      <c r="X156" s="128">
        <v>0</v>
      </c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</row>
    <row r="157" spans="1:50" outlineLevel="3" x14ac:dyDescent="0.2">
      <c r="A157" s="134"/>
      <c r="B157" s="135"/>
      <c r="C157" s="152" t="s">
        <v>695</v>
      </c>
      <c r="D157" s="138"/>
      <c r="E157" s="182">
        <v>45.5</v>
      </c>
      <c r="F157" s="192"/>
      <c r="G157" s="192"/>
      <c r="H157" s="137"/>
      <c r="I157" s="136"/>
      <c r="J157" s="136"/>
      <c r="K157" s="136"/>
      <c r="L157" s="136"/>
      <c r="M157" s="137"/>
      <c r="N157" s="137"/>
      <c r="O157" s="137"/>
      <c r="P157" s="128"/>
      <c r="Q157" s="128"/>
      <c r="R157" s="128"/>
      <c r="S157" s="128"/>
      <c r="T157" s="128"/>
      <c r="U157" s="128"/>
      <c r="V157" s="128"/>
      <c r="W157" s="128" t="s">
        <v>171</v>
      </c>
      <c r="X157" s="128">
        <v>0</v>
      </c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</row>
    <row r="158" spans="1:50" outlineLevel="3" x14ac:dyDescent="0.2">
      <c r="A158" s="134"/>
      <c r="B158" s="135"/>
      <c r="C158" s="152" t="s">
        <v>696</v>
      </c>
      <c r="D158" s="138"/>
      <c r="E158" s="182">
        <v>6</v>
      </c>
      <c r="F158" s="192"/>
      <c r="G158" s="192"/>
      <c r="H158" s="137"/>
      <c r="I158" s="136"/>
      <c r="J158" s="136"/>
      <c r="K158" s="136"/>
      <c r="L158" s="136"/>
      <c r="M158" s="137"/>
      <c r="N158" s="137"/>
      <c r="O158" s="137"/>
      <c r="P158" s="128"/>
      <c r="Q158" s="128"/>
      <c r="R158" s="128"/>
      <c r="S158" s="128"/>
      <c r="T158" s="128"/>
      <c r="U158" s="128"/>
      <c r="V158" s="128"/>
      <c r="W158" s="128" t="s">
        <v>171</v>
      </c>
      <c r="X158" s="128">
        <v>0</v>
      </c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</row>
    <row r="159" spans="1:50" outlineLevel="3" x14ac:dyDescent="0.2">
      <c r="A159" s="134"/>
      <c r="B159" s="135"/>
      <c r="C159" s="152" t="s">
        <v>697</v>
      </c>
      <c r="D159" s="138"/>
      <c r="E159" s="182">
        <v>66.91</v>
      </c>
      <c r="F159" s="192"/>
      <c r="G159" s="192"/>
      <c r="H159" s="137"/>
      <c r="I159" s="136"/>
      <c r="J159" s="136"/>
      <c r="K159" s="136"/>
      <c r="L159" s="136"/>
      <c r="M159" s="137"/>
      <c r="N159" s="137"/>
      <c r="O159" s="137"/>
      <c r="P159" s="128"/>
      <c r="Q159" s="128"/>
      <c r="R159" s="128"/>
      <c r="S159" s="128"/>
      <c r="T159" s="128"/>
      <c r="U159" s="128"/>
      <c r="V159" s="128"/>
      <c r="W159" s="128" t="s">
        <v>171</v>
      </c>
      <c r="X159" s="128">
        <v>0</v>
      </c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</row>
    <row r="160" spans="1:50" outlineLevel="3" x14ac:dyDescent="0.2">
      <c r="A160" s="134"/>
      <c r="B160" s="135"/>
      <c r="C160" s="152" t="s">
        <v>698</v>
      </c>
      <c r="D160" s="138"/>
      <c r="E160" s="182">
        <v>150.02000000000001</v>
      </c>
      <c r="F160" s="192"/>
      <c r="G160" s="192"/>
      <c r="H160" s="137"/>
      <c r="I160" s="136"/>
      <c r="J160" s="136"/>
      <c r="K160" s="136"/>
      <c r="L160" s="136"/>
      <c r="M160" s="137"/>
      <c r="N160" s="137"/>
      <c r="O160" s="137"/>
      <c r="P160" s="128"/>
      <c r="Q160" s="128"/>
      <c r="R160" s="128"/>
      <c r="S160" s="128"/>
      <c r="T160" s="128"/>
      <c r="U160" s="128"/>
      <c r="V160" s="128"/>
      <c r="W160" s="128" t="s">
        <v>171</v>
      </c>
      <c r="X160" s="128">
        <v>0</v>
      </c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</row>
    <row r="161" spans="1:50" outlineLevel="3" x14ac:dyDescent="0.2">
      <c r="A161" s="134"/>
      <c r="B161" s="135"/>
      <c r="C161" s="152" t="s">
        <v>699</v>
      </c>
      <c r="D161" s="138"/>
      <c r="E161" s="182">
        <v>96.21</v>
      </c>
      <c r="F161" s="192"/>
      <c r="G161" s="192"/>
      <c r="H161" s="137"/>
      <c r="I161" s="136"/>
      <c r="J161" s="136"/>
      <c r="K161" s="136"/>
      <c r="L161" s="136"/>
      <c r="M161" s="137"/>
      <c r="N161" s="137"/>
      <c r="O161" s="137"/>
      <c r="P161" s="128"/>
      <c r="Q161" s="128"/>
      <c r="R161" s="128"/>
      <c r="S161" s="128"/>
      <c r="T161" s="128"/>
      <c r="U161" s="128"/>
      <c r="V161" s="128"/>
      <c r="W161" s="128" t="s">
        <v>171</v>
      </c>
      <c r="X161" s="128">
        <v>0</v>
      </c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</row>
    <row r="162" spans="1:50" outlineLevel="3" x14ac:dyDescent="0.2">
      <c r="A162" s="134"/>
      <c r="B162" s="135"/>
      <c r="C162" s="152" t="s">
        <v>700</v>
      </c>
      <c r="D162" s="138"/>
      <c r="E162" s="182">
        <v>56.43</v>
      </c>
      <c r="F162" s="192"/>
      <c r="G162" s="192"/>
      <c r="H162" s="137"/>
      <c r="I162" s="136"/>
      <c r="J162" s="136"/>
      <c r="K162" s="136"/>
      <c r="L162" s="136"/>
      <c r="M162" s="137"/>
      <c r="N162" s="137"/>
      <c r="O162" s="137"/>
      <c r="P162" s="128"/>
      <c r="Q162" s="128"/>
      <c r="R162" s="128"/>
      <c r="S162" s="128"/>
      <c r="T162" s="128"/>
      <c r="U162" s="128"/>
      <c r="V162" s="128"/>
      <c r="W162" s="128" t="s">
        <v>171</v>
      </c>
      <c r="X162" s="128">
        <v>0</v>
      </c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</row>
    <row r="163" spans="1:50" outlineLevel="3" x14ac:dyDescent="0.2">
      <c r="A163" s="134"/>
      <c r="B163" s="135"/>
      <c r="C163" s="152" t="s">
        <v>701</v>
      </c>
      <c r="D163" s="138"/>
      <c r="E163" s="182">
        <v>10.8</v>
      </c>
      <c r="F163" s="192"/>
      <c r="G163" s="192"/>
      <c r="H163" s="137"/>
      <c r="I163" s="136"/>
      <c r="J163" s="136"/>
      <c r="K163" s="136"/>
      <c r="L163" s="136"/>
      <c r="M163" s="137"/>
      <c r="N163" s="137"/>
      <c r="O163" s="137"/>
      <c r="P163" s="128"/>
      <c r="Q163" s="128"/>
      <c r="R163" s="128"/>
      <c r="S163" s="128"/>
      <c r="T163" s="128"/>
      <c r="U163" s="128"/>
      <c r="V163" s="128"/>
      <c r="W163" s="128" t="s">
        <v>171</v>
      </c>
      <c r="X163" s="128">
        <v>0</v>
      </c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</row>
    <row r="164" spans="1:50" outlineLevel="3" x14ac:dyDescent="0.2">
      <c r="A164" s="134"/>
      <c r="B164" s="135"/>
      <c r="C164" s="152" t="s">
        <v>702</v>
      </c>
      <c r="D164" s="138"/>
      <c r="E164" s="182">
        <v>62.67</v>
      </c>
      <c r="F164" s="192"/>
      <c r="G164" s="192"/>
      <c r="H164" s="137"/>
      <c r="I164" s="136"/>
      <c r="J164" s="136"/>
      <c r="K164" s="136"/>
      <c r="L164" s="136"/>
      <c r="M164" s="137"/>
      <c r="N164" s="137"/>
      <c r="O164" s="137"/>
      <c r="P164" s="128"/>
      <c r="Q164" s="128"/>
      <c r="R164" s="128"/>
      <c r="S164" s="128"/>
      <c r="T164" s="128"/>
      <c r="U164" s="128"/>
      <c r="V164" s="128"/>
      <c r="W164" s="128" t="s">
        <v>171</v>
      </c>
      <c r="X164" s="128">
        <v>0</v>
      </c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</row>
    <row r="165" spans="1:50" outlineLevel="3" x14ac:dyDescent="0.2">
      <c r="A165" s="134"/>
      <c r="B165" s="135"/>
      <c r="C165" s="152" t="s">
        <v>703</v>
      </c>
      <c r="D165" s="138"/>
      <c r="E165" s="182">
        <v>42.18</v>
      </c>
      <c r="F165" s="192"/>
      <c r="G165" s="192"/>
      <c r="H165" s="137"/>
      <c r="I165" s="136"/>
      <c r="J165" s="136"/>
      <c r="K165" s="136"/>
      <c r="L165" s="136"/>
      <c r="M165" s="137"/>
      <c r="N165" s="137"/>
      <c r="O165" s="137"/>
      <c r="P165" s="128"/>
      <c r="Q165" s="128"/>
      <c r="R165" s="128"/>
      <c r="S165" s="128"/>
      <c r="T165" s="128"/>
      <c r="U165" s="128"/>
      <c r="V165" s="128"/>
      <c r="W165" s="128" t="s">
        <v>171</v>
      </c>
      <c r="X165" s="128">
        <v>0</v>
      </c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</row>
    <row r="166" spans="1:50" outlineLevel="3" x14ac:dyDescent="0.2">
      <c r="A166" s="134"/>
      <c r="B166" s="135"/>
      <c r="C166" s="152" t="s">
        <v>704</v>
      </c>
      <c r="D166" s="138"/>
      <c r="E166" s="182">
        <v>11.45</v>
      </c>
      <c r="F166" s="192"/>
      <c r="G166" s="192"/>
      <c r="H166" s="137"/>
      <c r="I166" s="136"/>
      <c r="J166" s="136"/>
      <c r="K166" s="136"/>
      <c r="L166" s="136"/>
      <c r="M166" s="137"/>
      <c r="N166" s="137"/>
      <c r="O166" s="137"/>
      <c r="P166" s="128"/>
      <c r="Q166" s="128"/>
      <c r="R166" s="128"/>
      <c r="S166" s="128"/>
      <c r="T166" s="128"/>
      <c r="U166" s="128"/>
      <c r="V166" s="128"/>
      <c r="W166" s="128" t="s">
        <v>171</v>
      </c>
      <c r="X166" s="128">
        <v>0</v>
      </c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</row>
    <row r="167" spans="1:50" outlineLevel="3" x14ac:dyDescent="0.2">
      <c r="A167" s="134"/>
      <c r="B167" s="135"/>
      <c r="C167" s="152" t="s">
        <v>705</v>
      </c>
      <c r="D167" s="138"/>
      <c r="E167" s="182">
        <v>26.34</v>
      </c>
      <c r="F167" s="192"/>
      <c r="G167" s="192"/>
      <c r="H167" s="137"/>
      <c r="I167" s="136"/>
      <c r="J167" s="136"/>
      <c r="K167" s="136"/>
      <c r="L167" s="136"/>
      <c r="M167" s="137"/>
      <c r="N167" s="137"/>
      <c r="O167" s="137"/>
      <c r="P167" s="128"/>
      <c r="Q167" s="128"/>
      <c r="R167" s="128"/>
      <c r="S167" s="128"/>
      <c r="T167" s="128"/>
      <c r="U167" s="128"/>
      <c r="V167" s="128"/>
      <c r="W167" s="128" t="s">
        <v>171</v>
      </c>
      <c r="X167" s="128">
        <v>0</v>
      </c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</row>
    <row r="168" spans="1:50" outlineLevel="3" x14ac:dyDescent="0.2">
      <c r="A168" s="134"/>
      <c r="B168" s="135"/>
      <c r="C168" s="152" t="s">
        <v>706</v>
      </c>
      <c r="D168" s="138"/>
      <c r="E168" s="182">
        <v>59.28</v>
      </c>
      <c r="F168" s="192"/>
      <c r="G168" s="192"/>
      <c r="H168" s="137"/>
      <c r="I168" s="136"/>
      <c r="J168" s="136"/>
      <c r="K168" s="136"/>
      <c r="L168" s="136"/>
      <c r="M168" s="137"/>
      <c r="N168" s="137"/>
      <c r="O168" s="137"/>
      <c r="P168" s="128"/>
      <c r="Q168" s="128"/>
      <c r="R168" s="128"/>
      <c r="S168" s="128"/>
      <c r="T168" s="128"/>
      <c r="U168" s="128"/>
      <c r="V168" s="128"/>
      <c r="W168" s="128" t="s">
        <v>171</v>
      </c>
      <c r="X168" s="128">
        <v>0</v>
      </c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</row>
    <row r="169" spans="1:50" outlineLevel="3" x14ac:dyDescent="0.2">
      <c r="A169" s="134"/>
      <c r="B169" s="135"/>
      <c r="C169" s="152" t="s">
        <v>707</v>
      </c>
      <c r="D169" s="138"/>
      <c r="E169" s="182">
        <v>6.62</v>
      </c>
      <c r="F169" s="192"/>
      <c r="G169" s="192"/>
      <c r="H169" s="137"/>
      <c r="I169" s="136"/>
      <c r="J169" s="136"/>
      <c r="K169" s="136"/>
      <c r="L169" s="136"/>
      <c r="M169" s="137"/>
      <c r="N169" s="137"/>
      <c r="O169" s="137"/>
      <c r="P169" s="128"/>
      <c r="Q169" s="128"/>
      <c r="R169" s="128"/>
      <c r="S169" s="128"/>
      <c r="T169" s="128"/>
      <c r="U169" s="128"/>
      <c r="V169" s="128"/>
      <c r="W169" s="128" t="s">
        <v>171</v>
      </c>
      <c r="X169" s="128">
        <v>0</v>
      </c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</row>
    <row r="170" spans="1:50" outlineLevel="3" x14ac:dyDescent="0.2">
      <c r="A170" s="134"/>
      <c r="B170" s="135"/>
      <c r="C170" s="152" t="s">
        <v>708</v>
      </c>
      <c r="D170" s="138"/>
      <c r="E170" s="182">
        <v>34.25</v>
      </c>
      <c r="F170" s="192"/>
      <c r="G170" s="192"/>
      <c r="H170" s="137"/>
      <c r="I170" s="136"/>
      <c r="J170" s="136"/>
      <c r="K170" s="136"/>
      <c r="L170" s="136"/>
      <c r="M170" s="137"/>
      <c r="N170" s="137"/>
      <c r="O170" s="137"/>
      <c r="P170" s="128"/>
      <c r="Q170" s="128"/>
      <c r="R170" s="128"/>
      <c r="S170" s="128"/>
      <c r="T170" s="128"/>
      <c r="U170" s="128"/>
      <c r="V170" s="128"/>
      <c r="W170" s="128" t="s">
        <v>171</v>
      </c>
      <c r="X170" s="128">
        <v>0</v>
      </c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</row>
    <row r="171" spans="1:50" outlineLevel="3" x14ac:dyDescent="0.2">
      <c r="A171" s="134"/>
      <c r="B171" s="135"/>
      <c r="C171" s="152" t="s">
        <v>709</v>
      </c>
      <c r="D171" s="138"/>
      <c r="E171" s="182">
        <v>13.71</v>
      </c>
      <c r="F171" s="192"/>
      <c r="G171" s="192"/>
      <c r="H171" s="137"/>
      <c r="I171" s="136"/>
      <c r="J171" s="136"/>
      <c r="K171" s="136"/>
      <c r="L171" s="136"/>
      <c r="M171" s="137"/>
      <c r="N171" s="137"/>
      <c r="O171" s="137"/>
      <c r="P171" s="128"/>
      <c r="Q171" s="128"/>
      <c r="R171" s="128"/>
      <c r="S171" s="128"/>
      <c r="T171" s="128"/>
      <c r="U171" s="128"/>
      <c r="V171" s="128"/>
      <c r="W171" s="128" t="s">
        <v>171</v>
      </c>
      <c r="X171" s="128">
        <v>0</v>
      </c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</row>
    <row r="172" spans="1:50" outlineLevel="3" x14ac:dyDescent="0.2">
      <c r="A172" s="134"/>
      <c r="B172" s="135"/>
      <c r="C172" s="152" t="s">
        <v>710</v>
      </c>
      <c r="D172" s="138"/>
      <c r="E172" s="182">
        <v>67.790000000000006</v>
      </c>
      <c r="F172" s="192"/>
      <c r="G172" s="192"/>
      <c r="H172" s="137"/>
      <c r="I172" s="136"/>
      <c r="J172" s="136"/>
      <c r="K172" s="136"/>
      <c r="L172" s="136"/>
      <c r="M172" s="137"/>
      <c r="N172" s="137"/>
      <c r="O172" s="137"/>
      <c r="P172" s="128"/>
      <c r="Q172" s="128"/>
      <c r="R172" s="128"/>
      <c r="S172" s="128"/>
      <c r="T172" s="128"/>
      <c r="U172" s="128"/>
      <c r="V172" s="128"/>
      <c r="W172" s="128" t="s">
        <v>171</v>
      </c>
      <c r="X172" s="128">
        <v>0</v>
      </c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</row>
    <row r="173" spans="1:50" outlineLevel="3" x14ac:dyDescent="0.2">
      <c r="A173" s="134"/>
      <c r="B173" s="135"/>
      <c r="C173" s="152" t="s">
        <v>711</v>
      </c>
      <c r="D173" s="138"/>
      <c r="E173" s="182">
        <v>20.83</v>
      </c>
      <c r="F173" s="192"/>
      <c r="G173" s="192"/>
      <c r="H173" s="137"/>
      <c r="I173" s="136"/>
      <c r="J173" s="136"/>
      <c r="K173" s="136"/>
      <c r="L173" s="136"/>
      <c r="M173" s="137"/>
      <c r="N173" s="137"/>
      <c r="O173" s="137"/>
      <c r="P173" s="128"/>
      <c r="Q173" s="128"/>
      <c r="R173" s="128"/>
      <c r="S173" s="128"/>
      <c r="T173" s="128"/>
      <c r="U173" s="128"/>
      <c r="V173" s="128"/>
      <c r="W173" s="128" t="s">
        <v>171</v>
      </c>
      <c r="X173" s="128">
        <v>0</v>
      </c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</row>
    <row r="174" spans="1:50" outlineLevel="3" x14ac:dyDescent="0.2">
      <c r="A174" s="134"/>
      <c r="B174" s="135"/>
      <c r="C174" s="152" t="s">
        <v>712</v>
      </c>
      <c r="D174" s="138"/>
      <c r="E174" s="182">
        <v>25.98</v>
      </c>
      <c r="F174" s="192"/>
      <c r="G174" s="192"/>
      <c r="H174" s="137"/>
      <c r="I174" s="136"/>
      <c r="J174" s="136"/>
      <c r="K174" s="136"/>
      <c r="L174" s="136"/>
      <c r="M174" s="137"/>
      <c r="N174" s="137"/>
      <c r="O174" s="137"/>
      <c r="P174" s="128"/>
      <c r="Q174" s="128"/>
      <c r="R174" s="128"/>
      <c r="S174" s="128"/>
      <c r="T174" s="128"/>
      <c r="U174" s="128"/>
      <c r="V174" s="128"/>
      <c r="W174" s="128" t="s">
        <v>171</v>
      </c>
      <c r="X174" s="128">
        <v>0</v>
      </c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</row>
    <row r="175" spans="1:50" outlineLevel="3" x14ac:dyDescent="0.2">
      <c r="A175" s="134"/>
      <c r="B175" s="135"/>
      <c r="C175" s="152" t="s">
        <v>713</v>
      </c>
      <c r="D175" s="138"/>
      <c r="E175" s="182">
        <v>64.8</v>
      </c>
      <c r="F175" s="192"/>
      <c r="G175" s="192"/>
      <c r="H175" s="137"/>
      <c r="I175" s="136"/>
      <c r="J175" s="136"/>
      <c r="K175" s="136"/>
      <c r="L175" s="136"/>
      <c r="M175" s="137"/>
      <c r="N175" s="137"/>
      <c r="O175" s="137"/>
      <c r="P175" s="128"/>
      <c r="Q175" s="128"/>
      <c r="R175" s="128"/>
      <c r="S175" s="128"/>
      <c r="T175" s="128"/>
      <c r="U175" s="128"/>
      <c r="V175" s="128"/>
      <c r="W175" s="128" t="s">
        <v>171</v>
      </c>
      <c r="X175" s="128">
        <v>0</v>
      </c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</row>
    <row r="176" spans="1:50" outlineLevel="3" x14ac:dyDescent="0.2">
      <c r="A176" s="134"/>
      <c r="B176" s="135"/>
      <c r="C176" s="152" t="s">
        <v>714</v>
      </c>
      <c r="D176" s="138"/>
      <c r="E176" s="182">
        <v>64.8</v>
      </c>
      <c r="F176" s="192"/>
      <c r="G176" s="192"/>
      <c r="H176" s="137"/>
      <c r="I176" s="136"/>
      <c r="J176" s="136"/>
      <c r="K176" s="136"/>
      <c r="L176" s="136"/>
      <c r="M176" s="137"/>
      <c r="N176" s="137"/>
      <c r="O176" s="137"/>
      <c r="P176" s="128"/>
      <c r="Q176" s="128"/>
      <c r="R176" s="128"/>
      <c r="S176" s="128"/>
      <c r="T176" s="128"/>
      <c r="U176" s="128"/>
      <c r="V176" s="128"/>
      <c r="W176" s="128" t="s">
        <v>171</v>
      </c>
      <c r="X176" s="128">
        <v>0</v>
      </c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</row>
    <row r="177" spans="1:50" outlineLevel="3" x14ac:dyDescent="0.2">
      <c r="A177" s="134"/>
      <c r="B177" s="135"/>
      <c r="C177" s="152" t="s">
        <v>715</v>
      </c>
      <c r="D177" s="138"/>
      <c r="E177" s="182">
        <v>12.32</v>
      </c>
      <c r="F177" s="192"/>
      <c r="G177" s="192"/>
      <c r="H177" s="137"/>
      <c r="I177" s="136"/>
      <c r="J177" s="136"/>
      <c r="K177" s="136"/>
      <c r="L177" s="136"/>
      <c r="M177" s="137"/>
      <c r="N177" s="137"/>
      <c r="O177" s="137"/>
      <c r="P177" s="128"/>
      <c r="Q177" s="128"/>
      <c r="R177" s="128"/>
      <c r="S177" s="128"/>
      <c r="T177" s="128"/>
      <c r="U177" s="128"/>
      <c r="V177" s="128"/>
      <c r="W177" s="128" t="s">
        <v>171</v>
      </c>
      <c r="X177" s="128">
        <v>0</v>
      </c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</row>
    <row r="178" spans="1:50" outlineLevel="3" x14ac:dyDescent="0.2">
      <c r="A178" s="134"/>
      <c r="B178" s="135"/>
      <c r="C178" s="152" t="s">
        <v>716</v>
      </c>
      <c r="D178" s="138"/>
      <c r="E178" s="182">
        <v>13.68</v>
      </c>
      <c r="F178" s="192"/>
      <c r="G178" s="192"/>
      <c r="H178" s="137"/>
      <c r="I178" s="136"/>
      <c r="J178" s="136"/>
      <c r="K178" s="136"/>
      <c r="L178" s="136"/>
      <c r="M178" s="137"/>
      <c r="N178" s="137"/>
      <c r="O178" s="137"/>
      <c r="P178" s="128"/>
      <c r="Q178" s="128"/>
      <c r="R178" s="128"/>
      <c r="S178" s="128"/>
      <c r="T178" s="128"/>
      <c r="U178" s="128"/>
      <c r="V178" s="128"/>
      <c r="W178" s="128" t="s">
        <v>171</v>
      </c>
      <c r="X178" s="128">
        <v>0</v>
      </c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</row>
    <row r="179" spans="1:50" outlineLevel="3" x14ac:dyDescent="0.2">
      <c r="A179" s="134"/>
      <c r="B179" s="135"/>
      <c r="C179" s="152" t="s">
        <v>717</v>
      </c>
      <c r="D179" s="138"/>
      <c r="E179" s="182">
        <v>11.97</v>
      </c>
      <c r="F179" s="192"/>
      <c r="G179" s="192"/>
      <c r="H179" s="137"/>
      <c r="I179" s="136"/>
      <c r="J179" s="136"/>
      <c r="K179" s="136"/>
      <c r="L179" s="136"/>
      <c r="M179" s="137"/>
      <c r="N179" s="137"/>
      <c r="O179" s="137"/>
      <c r="P179" s="128"/>
      <c r="Q179" s="128"/>
      <c r="R179" s="128"/>
      <c r="S179" s="128"/>
      <c r="T179" s="128"/>
      <c r="U179" s="128"/>
      <c r="V179" s="128"/>
      <c r="W179" s="128" t="s">
        <v>171</v>
      </c>
      <c r="X179" s="128">
        <v>0</v>
      </c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</row>
    <row r="180" spans="1:50" outlineLevel="3" x14ac:dyDescent="0.2">
      <c r="A180" s="134"/>
      <c r="B180" s="135"/>
      <c r="C180" s="152" t="s">
        <v>718</v>
      </c>
      <c r="D180" s="138"/>
      <c r="E180" s="182">
        <v>9.4499999999999993</v>
      </c>
      <c r="F180" s="192"/>
      <c r="G180" s="192"/>
      <c r="H180" s="137"/>
      <c r="I180" s="136"/>
      <c r="J180" s="136"/>
      <c r="K180" s="136"/>
      <c r="L180" s="136"/>
      <c r="M180" s="137"/>
      <c r="N180" s="137"/>
      <c r="O180" s="137"/>
      <c r="P180" s="128"/>
      <c r="Q180" s="128"/>
      <c r="R180" s="128"/>
      <c r="S180" s="128"/>
      <c r="T180" s="128"/>
      <c r="U180" s="128"/>
      <c r="V180" s="128"/>
      <c r="W180" s="128" t="s">
        <v>171</v>
      </c>
      <c r="X180" s="128">
        <v>0</v>
      </c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</row>
    <row r="181" spans="1:50" outlineLevel="3" x14ac:dyDescent="0.2">
      <c r="A181" s="134"/>
      <c r="B181" s="135"/>
      <c r="C181" s="152" t="s">
        <v>719</v>
      </c>
      <c r="D181" s="138"/>
      <c r="E181" s="182">
        <v>1.8</v>
      </c>
      <c r="F181" s="192"/>
      <c r="G181" s="192"/>
      <c r="H181" s="137"/>
      <c r="I181" s="136"/>
      <c r="J181" s="136"/>
      <c r="K181" s="136"/>
      <c r="L181" s="136"/>
      <c r="M181" s="137"/>
      <c r="N181" s="137"/>
      <c r="O181" s="137"/>
      <c r="P181" s="128"/>
      <c r="Q181" s="128"/>
      <c r="R181" s="128"/>
      <c r="S181" s="128"/>
      <c r="T181" s="128"/>
      <c r="U181" s="128"/>
      <c r="V181" s="128"/>
      <c r="W181" s="128" t="s">
        <v>171</v>
      </c>
      <c r="X181" s="128">
        <v>0</v>
      </c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</row>
    <row r="182" spans="1:50" outlineLevel="3" x14ac:dyDescent="0.2">
      <c r="A182" s="134"/>
      <c r="B182" s="135"/>
      <c r="C182" s="152" t="s">
        <v>720</v>
      </c>
      <c r="D182" s="138"/>
      <c r="E182" s="182">
        <v>13.6</v>
      </c>
      <c r="F182" s="192"/>
      <c r="G182" s="192"/>
      <c r="H182" s="137"/>
      <c r="I182" s="136"/>
      <c r="J182" s="136"/>
      <c r="K182" s="136"/>
      <c r="L182" s="136"/>
      <c r="M182" s="137"/>
      <c r="N182" s="137"/>
      <c r="O182" s="137"/>
      <c r="P182" s="128"/>
      <c r="Q182" s="128"/>
      <c r="R182" s="128"/>
      <c r="S182" s="128"/>
      <c r="T182" s="128"/>
      <c r="U182" s="128"/>
      <c r="V182" s="128"/>
      <c r="W182" s="128" t="s">
        <v>171</v>
      </c>
      <c r="X182" s="128">
        <v>0</v>
      </c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</row>
    <row r="183" spans="1:50" outlineLevel="3" x14ac:dyDescent="0.2">
      <c r="A183" s="134"/>
      <c r="B183" s="135"/>
      <c r="C183" s="152" t="s">
        <v>721</v>
      </c>
      <c r="D183" s="138"/>
      <c r="E183" s="182">
        <v>9.23</v>
      </c>
      <c r="F183" s="192"/>
      <c r="G183" s="192"/>
      <c r="H183" s="137"/>
      <c r="I183" s="136"/>
      <c r="J183" s="136"/>
      <c r="K183" s="136"/>
      <c r="L183" s="136"/>
      <c r="M183" s="137"/>
      <c r="N183" s="137"/>
      <c r="O183" s="137"/>
      <c r="P183" s="128"/>
      <c r="Q183" s="128"/>
      <c r="R183" s="128"/>
      <c r="S183" s="128"/>
      <c r="T183" s="128"/>
      <c r="U183" s="128"/>
      <c r="V183" s="128"/>
      <c r="W183" s="128" t="s">
        <v>171</v>
      </c>
      <c r="X183" s="128">
        <v>0</v>
      </c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</row>
    <row r="184" spans="1:50" outlineLevel="3" x14ac:dyDescent="0.2">
      <c r="A184" s="134"/>
      <c r="B184" s="135"/>
      <c r="C184" s="152" t="s">
        <v>724</v>
      </c>
      <c r="D184" s="138"/>
      <c r="E184" s="182">
        <v>469.14</v>
      </c>
      <c r="F184" s="192"/>
      <c r="G184" s="192"/>
      <c r="H184" s="137"/>
      <c r="I184" s="136"/>
      <c r="J184" s="136"/>
      <c r="K184" s="136"/>
      <c r="L184" s="136"/>
      <c r="M184" s="137"/>
      <c r="N184" s="137"/>
      <c r="O184" s="137"/>
      <c r="P184" s="128"/>
      <c r="Q184" s="128"/>
      <c r="R184" s="128"/>
      <c r="S184" s="128"/>
      <c r="T184" s="128"/>
      <c r="U184" s="128"/>
      <c r="V184" s="128"/>
      <c r="W184" s="128" t="s">
        <v>171</v>
      </c>
      <c r="X184" s="128">
        <v>0</v>
      </c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</row>
    <row r="185" spans="1:50" outlineLevel="3" x14ac:dyDescent="0.2">
      <c r="A185" s="134"/>
      <c r="B185" s="135"/>
      <c r="C185" s="152" t="s">
        <v>664</v>
      </c>
      <c r="D185" s="138"/>
      <c r="E185" s="182">
        <v>81.12</v>
      </c>
      <c r="F185" s="192"/>
      <c r="G185" s="192"/>
      <c r="H185" s="137"/>
      <c r="I185" s="136"/>
      <c r="J185" s="136"/>
      <c r="K185" s="136"/>
      <c r="L185" s="136"/>
      <c r="M185" s="137"/>
      <c r="N185" s="137"/>
      <c r="O185" s="137"/>
      <c r="P185" s="128"/>
      <c r="Q185" s="128"/>
      <c r="R185" s="128"/>
      <c r="S185" s="128"/>
      <c r="T185" s="128"/>
      <c r="U185" s="128"/>
      <c r="V185" s="128"/>
      <c r="W185" s="128" t="s">
        <v>171</v>
      </c>
      <c r="X185" s="128">
        <v>0</v>
      </c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</row>
    <row r="186" spans="1:50" outlineLevel="3" x14ac:dyDescent="0.2">
      <c r="A186" s="134"/>
      <c r="B186" s="135"/>
      <c r="C186" s="152" t="s">
        <v>665</v>
      </c>
      <c r="D186" s="138"/>
      <c r="E186" s="182">
        <v>33.92</v>
      </c>
      <c r="F186" s="192"/>
      <c r="G186" s="192"/>
      <c r="H186" s="137"/>
      <c r="I186" s="136"/>
      <c r="J186" s="136"/>
      <c r="K186" s="136"/>
      <c r="L186" s="136"/>
      <c r="M186" s="137"/>
      <c r="N186" s="137"/>
      <c r="O186" s="137"/>
      <c r="P186" s="128"/>
      <c r="Q186" s="128"/>
      <c r="R186" s="128"/>
      <c r="S186" s="128"/>
      <c r="T186" s="128"/>
      <c r="U186" s="128"/>
      <c r="V186" s="128"/>
      <c r="W186" s="128" t="s">
        <v>171</v>
      </c>
      <c r="X186" s="128">
        <v>0</v>
      </c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</row>
    <row r="187" spans="1:50" outlineLevel="3" x14ac:dyDescent="0.2">
      <c r="A187" s="134"/>
      <c r="B187" s="135"/>
      <c r="C187" s="152" t="s">
        <v>666</v>
      </c>
      <c r="D187" s="138"/>
      <c r="E187" s="182">
        <v>5.82</v>
      </c>
      <c r="F187" s="192"/>
      <c r="G187" s="192"/>
      <c r="H187" s="137"/>
      <c r="I187" s="136"/>
      <c r="J187" s="136"/>
      <c r="K187" s="136"/>
      <c r="L187" s="136"/>
      <c r="M187" s="137"/>
      <c r="N187" s="137"/>
      <c r="O187" s="137"/>
      <c r="P187" s="128"/>
      <c r="Q187" s="128"/>
      <c r="R187" s="128"/>
      <c r="S187" s="128"/>
      <c r="T187" s="128"/>
      <c r="U187" s="128"/>
      <c r="V187" s="128"/>
      <c r="W187" s="128" t="s">
        <v>171</v>
      </c>
      <c r="X187" s="128">
        <v>0</v>
      </c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</row>
    <row r="188" spans="1:50" outlineLevel="3" x14ac:dyDescent="0.2">
      <c r="A188" s="134"/>
      <c r="B188" s="135"/>
      <c r="C188" s="152" t="s">
        <v>667</v>
      </c>
      <c r="D188" s="138"/>
      <c r="E188" s="182">
        <v>11.4</v>
      </c>
      <c r="F188" s="192"/>
      <c r="G188" s="192"/>
      <c r="H188" s="137"/>
      <c r="I188" s="136"/>
      <c r="J188" s="136"/>
      <c r="K188" s="136"/>
      <c r="L188" s="136"/>
      <c r="M188" s="137"/>
      <c r="N188" s="137"/>
      <c r="O188" s="137"/>
      <c r="P188" s="128"/>
      <c r="Q188" s="128"/>
      <c r="R188" s="128"/>
      <c r="S188" s="128"/>
      <c r="T188" s="128"/>
      <c r="U188" s="128"/>
      <c r="V188" s="128"/>
      <c r="W188" s="128" t="s">
        <v>171</v>
      </c>
      <c r="X188" s="128">
        <v>0</v>
      </c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</row>
    <row r="189" spans="1:50" outlineLevel="3" x14ac:dyDescent="0.2">
      <c r="A189" s="134"/>
      <c r="B189" s="135"/>
      <c r="C189" s="152" t="s">
        <v>668</v>
      </c>
      <c r="D189" s="138"/>
      <c r="E189" s="182">
        <v>46.74</v>
      </c>
      <c r="F189" s="192"/>
      <c r="G189" s="192"/>
      <c r="H189" s="137"/>
      <c r="I189" s="136"/>
      <c r="J189" s="136"/>
      <c r="K189" s="136"/>
      <c r="L189" s="136"/>
      <c r="M189" s="137"/>
      <c r="N189" s="137"/>
      <c r="O189" s="137"/>
      <c r="P189" s="128"/>
      <c r="Q189" s="128"/>
      <c r="R189" s="128"/>
      <c r="S189" s="128"/>
      <c r="T189" s="128"/>
      <c r="U189" s="128"/>
      <c r="V189" s="128"/>
      <c r="W189" s="128" t="s">
        <v>171</v>
      </c>
      <c r="X189" s="128">
        <v>0</v>
      </c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</row>
    <row r="190" spans="1:50" outlineLevel="3" x14ac:dyDescent="0.2">
      <c r="A190" s="134"/>
      <c r="B190" s="135"/>
      <c r="C190" s="152" t="s">
        <v>669</v>
      </c>
      <c r="D190" s="138"/>
      <c r="E190" s="182">
        <v>20.16</v>
      </c>
      <c r="F190" s="192"/>
      <c r="G190" s="192"/>
      <c r="H190" s="137"/>
      <c r="I190" s="136"/>
      <c r="J190" s="136"/>
      <c r="K190" s="136"/>
      <c r="L190" s="136"/>
      <c r="M190" s="137"/>
      <c r="N190" s="137"/>
      <c r="O190" s="137"/>
      <c r="P190" s="128"/>
      <c r="Q190" s="128"/>
      <c r="R190" s="128"/>
      <c r="S190" s="128"/>
      <c r="T190" s="128"/>
      <c r="U190" s="128"/>
      <c r="V190" s="128"/>
      <c r="W190" s="128" t="s">
        <v>171</v>
      </c>
      <c r="X190" s="128">
        <v>0</v>
      </c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</row>
    <row r="191" spans="1:50" outlineLevel="3" x14ac:dyDescent="0.2">
      <c r="A191" s="134"/>
      <c r="B191" s="135"/>
      <c r="C191" s="152" t="s">
        <v>670</v>
      </c>
      <c r="D191" s="138"/>
      <c r="E191" s="182">
        <v>19.149999999999999</v>
      </c>
      <c r="F191" s="192"/>
      <c r="G191" s="192"/>
      <c r="H191" s="137"/>
      <c r="I191" s="136"/>
      <c r="J191" s="136"/>
      <c r="K191" s="136"/>
      <c r="L191" s="136"/>
      <c r="M191" s="137"/>
      <c r="N191" s="137"/>
      <c r="O191" s="137"/>
      <c r="P191" s="128"/>
      <c r="Q191" s="128"/>
      <c r="R191" s="128"/>
      <c r="S191" s="128"/>
      <c r="T191" s="128"/>
      <c r="U191" s="128"/>
      <c r="V191" s="128"/>
      <c r="W191" s="128" t="s">
        <v>171</v>
      </c>
      <c r="X191" s="128">
        <v>0</v>
      </c>
      <c r="Y191" s="128"/>
      <c r="Z191" s="128"/>
      <c r="AA191" s="128"/>
      <c r="AB191" s="128"/>
      <c r="AC191" s="128"/>
      <c r="AD191" s="128"/>
      <c r="AE191" s="128"/>
      <c r="AF191" s="128"/>
      <c r="AG191" s="128"/>
      <c r="AH191" s="128"/>
      <c r="AI191" s="128"/>
      <c r="AJ191" s="128"/>
      <c r="AK191" s="128"/>
      <c r="AL191" s="128"/>
      <c r="AM191" s="128"/>
      <c r="AN191" s="128"/>
      <c r="AO191" s="128"/>
      <c r="AP191" s="128"/>
      <c r="AQ191" s="128"/>
      <c r="AR191" s="128"/>
      <c r="AS191" s="128"/>
      <c r="AT191" s="128"/>
      <c r="AU191" s="128"/>
      <c r="AV191" s="128"/>
      <c r="AW191" s="128"/>
      <c r="AX191" s="128"/>
    </row>
    <row r="192" spans="1:50" outlineLevel="3" x14ac:dyDescent="0.2">
      <c r="A192" s="134"/>
      <c r="B192" s="135"/>
      <c r="C192" s="152" t="s">
        <v>671</v>
      </c>
      <c r="D192" s="138"/>
      <c r="E192" s="182">
        <v>59.28</v>
      </c>
      <c r="F192" s="192"/>
      <c r="G192" s="192"/>
      <c r="H192" s="137"/>
      <c r="I192" s="136"/>
      <c r="J192" s="136"/>
      <c r="K192" s="136"/>
      <c r="L192" s="136"/>
      <c r="M192" s="137"/>
      <c r="N192" s="137"/>
      <c r="O192" s="137"/>
      <c r="P192" s="128"/>
      <c r="Q192" s="128"/>
      <c r="R192" s="128"/>
      <c r="S192" s="128"/>
      <c r="T192" s="128"/>
      <c r="U192" s="128"/>
      <c r="V192" s="128"/>
      <c r="W192" s="128" t="s">
        <v>171</v>
      </c>
      <c r="X192" s="128">
        <v>0</v>
      </c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28"/>
      <c r="AK192" s="128"/>
      <c r="AL192" s="128"/>
      <c r="AM192" s="128"/>
      <c r="AN192" s="128"/>
      <c r="AO192" s="128"/>
      <c r="AP192" s="128"/>
      <c r="AQ192" s="128"/>
      <c r="AR192" s="128"/>
      <c r="AS192" s="128"/>
      <c r="AT192" s="128"/>
      <c r="AU192" s="128"/>
      <c r="AV192" s="128"/>
      <c r="AW192" s="128"/>
      <c r="AX192" s="128"/>
    </row>
    <row r="193" spans="1:50" outlineLevel="3" x14ac:dyDescent="0.2">
      <c r="A193" s="134"/>
      <c r="B193" s="135"/>
      <c r="C193" s="152" t="s">
        <v>672</v>
      </c>
      <c r="D193" s="138"/>
      <c r="E193" s="182">
        <v>55.81</v>
      </c>
      <c r="F193" s="192"/>
      <c r="G193" s="192"/>
      <c r="H193" s="137"/>
      <c r="I193" s="136"/>
      <c r="J193" s="136"/>
      <c r="K193" s="136"/>
      <c r="L193" s="136"/>
      <c r="M193" s="137"/>
      <c r="N193" s="137"/>
      <c r="O193" s="137"/>
      <c r="P193" s="128"/>
      <c r="Q193" s="128"/>
      <c r="R193" s="128"/>
      <c r="S193" s="128"/>
      <c r="T193" s="128"/>
      <c r="U193" s="128"/>
      <c r="V193" s="128"/>
      <c r="W193" s="128" t="s">
        <v>171</v>
      </c>
      <c r="X193" s="128">
        <v>0</v>
      </c>
      <c r="Y193" s="128"/>
      <c r="Z193" s="128"/>
      <c r="AA193" s="128"/>
      <c r="AB193" s="128"/>
      <c r="AC193" s="128"/>
      <c r="AD193" s="128"/>
      <c r="AE193" s="128"/>
      <c r="AF193" s="128"/>
      <c r="AG193" s="128"/>
      <c r="AH193" s="128"/>
      <c r="AI193" s="128"/>
      <c r="AJ193" s="128"/>
      <c r="AK193" s="128"/>
      <c r="AL193" s="128"/>
      <c r="AM193" s="128"/>
      <c r="AN193" s="128"/>
      <c r="AO193" s="128"/>
      <c r="AP193" s="128"/>
      <c r="AQ193" s="128"/>
      <c r="AR193" s="128"/>
      <c r="AS193" s="128"/>
      <c r="AT193" s="128"/>
      <c r="AU193" s="128"/>
      <c r="AV193" s="128"/>
      <c r="AW193" s="128"/>
      <c r="AX193" s="128"/>
    </row>
    <row r="194" spans="1:50" outlineLevel="3" x14ac:dyDescent="0.2">
      <c r="A194" s="134"/>
      <c r="B194" s="135"/>
      <c r="C194" s="152" t="s">
        <v>673</v>
      </c>
      <c r="D194" s="138"/>
      <c r="E194" s="182">
        <v>4.82</v>
      </c>
      <c r="F194" s="192"/>
      <c r="G194" s="192"/>
      <c r="H194" s="137"/>
      <c r="I194" s="136"/>
      <c r="J194" s="136"/>
      <c r="K194" s="136"/>
      <c r="L194" s="136"/>
      <c r="M194" s="137"/>
      <c r="N194" s="137"/>
      <c r="O194" s="137"/>
      <c r="P194" s="128"/>
      <c r="Q194" s="128"/>
      <c r="R194" s="128"/>
      <c r="S194" s="128"/>
      <c r="T194" s="128"/>
      <c r="U194" s="128"/>
      <c r="V194" s="128"/>
      <c r="W194" s="128" t="s">
        <v>171</v>
      </c>
      <c r="X194" s="128">
        <v>0</v>
      </c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28"/>
      <c r="AK194" s="128"/>
      <c r="AL194" s="128"/>
      <c r="AM194" s="128"/>
      <c r="AN194" s="128"/>
      <c r="AO194" s="128"/>
      <c r="AP194" s="128"/>
      <c r="AQ194" s="128"/>
      <c r="AR194" s="128"/>
      <c r="AS194" s="128"/>
      <c r="AT194" s="128"/>
      <c r="AU194" s="128"/>
      <c r="AV194" s="128"/>
      <c r="AW194" s="128"/>
      <c r="AX194" s="128"/>
    </row>
    <row r="195" spans="1:50" outlineLevel="3" x14ac:dyDescent="0.2">
      <c r="A195" s="134"/>
      <c r="B195" s="135"/>
      <c r="C195" s="152" t="s">
        <v>674</v>
      </c>
      <c r="D195" s="138"/>
      <c r="E195" s="182">
        <v>19.82</v>
      </c>
      <c r="F195" s="192"/>
      <c r="G195" s="192"/>
      <c r="H195" s="137"/>
      <c r="I195" s="136"/>
      <c r="J195" s="136"/>
      <c r="K195" s="136"/>
      <c r="L195" s="136"/>
      <c r="M195" s="137"/>
      <c r="N195" s="137"/>
      <c r="O195" s="137"/>
      <c r="P195" s="128"/>
      <c r="Q195" s="128"/>
      <c r="R195" s="128"/>
      <c r="S195" s="128"/>
      <c r="T195" s="128"/>
      <c r="U195" s="128"/>
      <c r="V195" s="128"/>
      <c r="W195" s="128" t="s">
        <v>171</v>
      </c>
      <c r="X195" s="128">
        <v>0</v>
      </c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8"/>
      <c r="AL195" s="128"/>
      <c r="AM195" s="128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</row>
    <row r="196" spans="1:50" outlineLevel="3" x14ac:dyDescent="0.2">
      <c r="A196" s="134"/>
      <c r="B196" s="135"/>
      <c r="C196" s="152" t="s">
        <v>675</v>
      </c>
      <c r="D196" s="138"/>
      <c r="E196" s="182">
        <v>69.099999999999994</v>
      </c>
      <c r="F196" s="192"/>
      <c r="G196" s="192"/>
      <c r="H196" s="137"/>
      <c r="I196" s="136"/>
      <c r="J196" s="136"/>
      <c r="K196" s="136"/>
      <c r="L196" s="136"/>
      <c r="M196" s="137"/>
      <c r="N196" s="137"/>
      <c r="O196" s="137"/>
      <c r="P196" s="128"/>
      <c r="Q196" s="128"/>
      <c r="R196" s="128"/>
      <c r="S196" s="128"/>
      <c r="T196" s="128"/>
      <c r="U196" s="128"/>
      <c r="V196" s="128"/>
      <c r="W196" s="128" t="s">
        <v>171</v>
      </c>
      <c r="X196" s="128">
        <v>0</v>
      </c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8"/>
      <c r="AL196" s="128"/>
      <c r="AM196" s="128"/>
      <c r="AN196" s="128"/>
      <c r="AO196" s="128"/>
      <c r="AP196" s="128"/>
      <c r="AQ196" s="128"/>
      <c r="AR196" s="128"/>
      <c r="AS196" s="128"/>
      <c r="AT196" s="128"/>
      <c r="AU196" s="128"/>
      <c r="AV196" s="128"/>
      <c r="AW196" s="128"/>
      <c r="AX196" s="128"/>
    </row>
    <row r="197" spans="1:50" outlineLevel="3" x14ac:dyDescent="0.2">
      <c r="A197" s="134"/>
      <c r="B197" s="135"/>
      <c r="C197" s="152" t="s">
        <v>676</v>
      </c>
      <c r="D197" s="138"/>
      <c r="E197" s="182">
        <v>64.8</v>
      </c>
      <c r="F197" s="192"/>
      <c r="G197" s="192"/>
      <c r="H197" s="137"/>
      <c r="I197" s="136"/>
      <c r="J197" s="136"/>
      <c r="K197" s="136"/>
      <c r="L197" s="136"/>
      <c r="M197" s="137"/>
      <c r="N197" s="137"/>
      <c r="O197" s="137"/>
      <c r="P197" s="128"/>
      <c r="Q197" s="128"/>
      <c r="R197" s="128"/>
      <c r="S197" s="128"/>
      <c r="T197" s="128"/>
      <c r="U197" s="128"/>
      <c r="V197" s="128"/>
      <c r="W197" s="128" t="s">
        <v>171</v>
      </c>
      <c r="X197" s="128">
        <v>0</v>
      </c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8"/>
      <c r="AL197" s="128"/>
      <c r="AM197" s="128"/>
      <c r="AN197" s="128"/>
      <c r="AO197" s="128"/>
      <c r="AP197" s="128"/>
      <c r="AQ197" s="128"/>
      <c r="AR197" s="128"/>
      <c r="AS197" s="128"/>
      <c r="AT197" s="128"/>
      <c r="AU197" s="128"/>
      <c r="AV197" s="128"/>
      <c r="AW197" s="128"/>
      <c r="AX197" s="128"/>
    </row>
    <row r="198" spans="1:50" outlineLevel="3" x14ac:dyDescent="0.2">
      <c r="A198" s="134"/>
      <c r="B198" s="135"/>
      <c r="C198" s="152" t="s">
        <v>677</v>
      </c>
      <c r="D198" s="138"/>
      <c r="E198" s="182">
        <v>64.8</v>
      </c>
      <c r="F198" s="192"/>
      <c r="G198" s="192"/>
      <c r="H198" s="137"/>
      <c r="I198" s="136"/>
      <c r="J198" s="136"/>
      <c r="K198" s="136"/>
      <c r="L198" s="136"/>
      <c r="M198" s="137"/>
      <c r="N198" s="137"/>
      <c r="O198" s="137"/>
      <c r="P198" s="128"/>
      <c r="Q198" s="128"/>
      <c r="R198" s="128"/>
      <c r="S198" s="128"/>
      <c r="T198" s="128"/>
      <c r="U198" s="128"/>
      <c r="V198" s="128"/>
      <c r="W198" s="128" t="s">
        <v>171</v>
      </c>
      <c r="X198" s="128">
        <v>0</v>
      </c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8"/>
      <c r="AL198" s="128"/>
      <c r="AM198" s="128"/>
      <c r="AN198" s="128"/>
      <c r="AO198" s="128"/>
      <c r="AP198" s="128"/>
      <c r="AQ198" s="128"/>
      <c r="AR198" s="128"/>
      <c r="AS198" s="128"/>
      <c r="AT198" s="128"/>
      <c r="AU198" s="128"/>
      <c r="AV198" s="128"/>
      <c r="AW198" s="128"/>
      <c r="AX198" s="128"/>
    </row>
    <row r="199" spans="1:50" outlineLevel="3" x14ac:dyDescent="0.2">
      <c r="A199" s="134"/>
      <c r="B199" s="135"/>
      <c r="C199" s="152" t="s">
        <v>678</v>
      </c>
      <c r="D199" s="138"/>
      <c r="E199" s="182">
        <v>79.099999999999994</v>
      </c>
      <c r="F199" s="192"/>
      <c r="G199" s="192"/>
      <c r="H199" s="137"/>
      <c r="I199" s="136"/>
      <c r="J199" s="136"/>
      <c r="K199" s="136"/>
      <c r="L199" s="136"/>
      <c r="M199" s="137"/>
      <c r="N199" s="137"/>
      <c r="O199" s="137"/>
      <c r="P199" s="128"/>
      <c r="Q199" s="128"/>
      <c r="R199" s="128"/>
      <c r="S199" s="128"/>
      <c r="T199" s="128"/>
      <c r="U199" s="128"/>
      <c r="V199" s="128"/>
      <c r="W199" s="128" t="s">
        <v>171</v>
      </c>
      <c r="X199" s="128">
        <v>0</v>
      </c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28"/>
      <c r="AK199" s="128"/>
      <c r="AL199" s="128"/>
      <c r="AM199" s="128"/>
      <c r="AN199" s="128"/>
      <c r="AO199" s="128"/>
      <c r="AP199" s="128"/>
      <c r="AQ199" s="128"/>
      <c r="AR199" s="128"/>
      <c r="AS199" s="128"/>
      <c r="AT199" s="128"/>
      <c r="AU199" s="128"/>
      <c r="AV199" s="128"/>
      <c r="AW199" s="128"/>
      <c r="AX199" s="128"/>
    </row>
    <row r="200" spans="1:50" outlineLevel="3" x14ac:dyDescent="0.2">
      <c r="A200" s="134"/>
      <c r="B200" s="135"/>
      <c r="C200" s="152" t="s">
        <v>679</v>
      </c>
      <c r="D200" s="138"/>
      <c r="E200" s="182">
        <v>10.93</v>
      </c>
      <c r="F200" s="192"/>
      <c r="G200" s="192"/>
      <c r="H200" s="137"/>
      <c r="I200" s="136"/>
      <c r="J200" s="136"/>
      <c r="K200" s="136"/>
      <c r="L200" s="136"/>
      <c r="M200" s="137"/>
      <c r="N200" s="137"/>
      <c r="O200" s="137"/>
      <c r="P200" s="128"/>
      <c r="Q200" s="128"/>
      <c r="R200" s="128"/>
      <c r="S200" s="128"/>
      <c r="T200" s="128"/>
      <c r="U200" s="128"/>
      <c r="V200" s="128"/>
      <c r="W200" s="128" t="s">
        <v>171</v>
      </c>
      <c r="X200" s="128">
        <v>0</v>
      </c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28"/>
      <c r="AK200" s="128"/>
      <c r="AL200" s="128"/>
      <c r="AM200" s="128"/>
      <c r="AN200" s="128"/>
      <c r="AO200" s="128"/>
      <c r="AP200" s="128"/>
      <c r="AQ200" s="128"/>
      <c r="AR200" s="128"/>
      <c r="AS200" s="128"/>
      <c r="AT200" s="128"/>
      <c r="AU200" s="128"/>
      <c r="AV200" s="128"/>
      <c r="AW200" s="128"/>
      <c r="AX200" s="128"/>
    </row>
    <row r="201" spans="1:50" outlineLevel="3" x14ac:dyDescent="0.2">
      <c r="A201" s="134"/>
      <c r="B201" s="135"/>
      <c r="C201" s="152" t="s">
        <v>680</v>
      </c>
      <c r="D201" s="138"/>
      <c r="E201" s="182">
        <v>7.87</v>
      </c>
      <c r="F201" s="192"/>
      <c r="G201" s="192"/>
      <c r="H201" s="137"/>
      <c r="I201" s="136"/>
      <c r="J201" s="136"/>
      <c r="K201" s="136"/>
      <c r="L201" s="136"/>
      <c r="M201" s="137"/>
      <c r="N201" s="137"/>
      <c r="O201" s="137"/>
      <c r="P201" s="128"/>
      <c r="Q201" s="128"/>
      <c r="R201" s="128"/>
      <c r="S201" s="128"/>
      <c r="T201" s="128"/>
      <c r="U201" s="128"/>
      <c r="V201" s="128"/>
      <c r="W201" s="128" t="s">
        <v>171</v>
      </c>
      <c r="X201" s="128">
        <v>0</v>
      </c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8"/>
      <c r="AK201" s="128"/>
      <c r="AL201" s="128"/>
      <c r="AM201" s="128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</row>
    <row r="202" spans="1:50" outlineLevel="3" x14ac:dyDescent="0.2">
      <c r="A202" s="134"/>
      <c r="B202" s="135"/>
      <c r="C202" s="152" t="s">
        <v>681</v>
      </c>
      <c r="D202" s="138"/>
      <c r="E202" s="182">
        <v>11.74</v>
      </c>
      <c r="F202" s="192"/>
      <c r="G202" s="192"/>
      <c r="H202" s="137"/>
      <c r="I202" s="136"/>
      <c r="J202" s="136"/>
      <c r="K202" s="136"/>
      <c r="L202" s="136"/>
      <c r="M202" s="137"/>
      <c r="N202" s="137"/>
      <c r="O202" s="137"/>
      <c r="P202" s="128"/>
      <c r="Q202" s="128"/>
      <c r="R202" s="128"/>
      <c r="S202" s="128"/>
      <c r="T202" s="128"/>
      <c r="U202" s="128"/>
      <c r="V202" s="128"/>
      <c r="W202" s="128" t="s">
        <v>171</v>
      </c>
      <c r="X202" s="128">
        <v>0</v>
      </c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28"/>
      <c r="AK202" s="128"/>
      <c r="AL202" s="128"/>
      <c r="AM202" s="128"/>
      <c r="AN202" s="128"/>
      <c r="AO202" s="128"/>
      <c r="AP202" s="128"/>
      <c r="AQ202" s="128"/>
      <c r="AR202" s="128"/>
      <c r="AS202" s="128"/>
      <c r="AT202" s="128"/>
      <c r="AU202" s="128"/>
      <c r="AV202" s="128"/>
      <c r="AW202" s="128"/>
      <c r="AX202" s="128"/>
    </row>
    <row r="203" spans="1:50" outlineLevel="3" x14ac:dyDescent="0.2">
      <c r="A203" s="134"/>
      <c r="B203" s="135"/>
      <c r="C203" s="152" t="s">
        <v>682</v>
      </c>
      <c r="D203" s="138"/>
      <c r="E203" s="182">
        <v>35.1</v>
      </c>
      <c r="F203" s="192"/>
      <c r="G203" s="192"/>
      <c r="H203" s="137"/>
      <c r="I203" s="136"/>
      <c r="J203" s="136"/>
      <c r="K203" s="136"/>
      <c r="L203" s="136"/>
      <c r="M203" s="137"/>
      <c r="N203" s="137"/>
      <c r="O203" s="137"/>
      <c r="P203" s="128"/>
      <c r="Q203" s="128"/>
      <c r="R203" s="128"/>
      <c r="S203" s="128"/>
      <c r="T203" s="128"/>
      <c r="U203" s="128"/>
      <c r="V203" s="128"/>
      <c r="W203" s="128" t="s">
        <v>171</v>
      </c>
      <c r="X203" s="128">
        <v>0</v>
      </c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28"/>
      <c r="AK203" s="128"/>
      <c r="AL203" s="128"/>
      <c r="AM203" s="128"/>
      <c r="AN203" s="128"/>
      <c r="AO203" s="128"/>
      <c r="AP203" s="128"/>
      <c r="AQ203" s="128"/>
      <c r="AR203" s="128"/>
      <c r="AS203" s="128"/>
      <c r="AT203" s="128"/>
      <c r="AU203" s="128"/>
      <c r="AV203" s="128"/>
      <c r="AW203" s="128"/>
      <c r="AX203" s="128"/>
    </row>
    <row r="204" spans="1:50" outlineLevel="3" x14ac:dyDescent="0.2">
      <c r="A204" s="134"/>
      <c r="B204" s="135"/>
      <c r="C204" s="152" t="s">
        <v>683</v>
      </c>
      <c r="D204" s="138"/>
      <c r="E204" s="182">
        <v>51.08</v>
      </c>
      <c r="F204" s="192"/>
      <c r="G204" s="192"/>
      <c r="H204" s="137"/>
      <c r="I204" s="136"/>
      <c r="J204" s="136"/>
      <c r="K204" s="136"/>
      <c r="L204" s="136"/>
      <c r="M204" s="137"/>
      <c r="N204" s="137"/>
      <c r="O204" s="137"/>
      <c r="P204" s="128"/>
      <c r="Q204" s="128"/>
      <c r="R204" s="128"/>
      <c r="S204" s="128"/>
      <c r="T204" s="128"/>
      <c r="U204" s="128"/>
      <c r="V204" s="128"/>
      <c r="W204" s="128" t="s">
        <v>171</v>
      </c>
      <c r="X204" s="128">
        <v>0</v>
      </c>
      <c r="Y204" s="128"/>
      <c r="Z204" s="128"/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8"/>
      <c r="AK204" s="128"/>
      <c r="AL204" s="128"/>
      <c r="AM204" s="128"/>
      <c r="AN204" s="128"/>
      <c r="AO204" s="128"/>
      <c r="AP204" s="128"/>
      <c r="AQ204" s="128"/>
      <c r="AR204" s="128"/>
      <c r="AS204" s="128"/>
      <c r="AT204" s="128"/>
      <c r="AU204" s="128"/>
      <c r="AV204" s="128"/>
      <c r="AW204" s="128"/>
      <c r="AX204" s="128"/>
    </row>
    <row r="205" spans="1:50" outlineLevel="3" x14ac:dyDescent="0.2">
      <c r="A205" s="134"/>
      <c r="B205" s="135"/>
      <c r="C205" s="152" t="s">
        <v>684</v>
      </c>
      <c r="D205" s="138"/>
      <c r="E205" s="182">
        <v>12.15</v>
      </c>
      <c r="F205" s="192"/>
      <c r="G205" s="192"/>
      <c r="H205" s="137"/>
      <c r="I205" s="136"/>
      <c r="J205" s="136"/>
      <c r="K205" s="136"/>
      <c r="L205" s="136"/>
      <c r="M205" s="137"/>
      <c r="N205" s="137"/>
      <c r="O205" s="137"/>
      <c r="P205" s="128"/>
      <c r="Q205" s="128"/>
      <c r="R205" s="128"/>
      <c r="S205" s="128"/>
      <c r="T205" s="128"/>
      <c r="U205" s="128"/>
      <c r="V205" s="128"/>
      <c r="W205" s="128" t="s">
        <v>171</v>
      </c>
      <c r="X205" s="128">
        <v>0</v>
      </c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8"/>
      <c r="AK205" s="128"/>
      <c r="AL205" s="128"/>
      <c r="AM205" s="128"/>
      <c r="AN205" s="128"/>
      <c r="AO205" s="128"/>
      <c r="AP205" s="128"/>
      <c r="AQ205" s="128"/>
      <c r="AR205" s="128"/>
      <c r="AS205" s="128"/>
      <c r="AT205" s="128"/>
      <c r="AU205" s="128"/>
      <c r="AV205" s="128"/>
      <c r="AW205" s="128"/>
      <c r="AX205" s="128"/>
    </row>
    <row r="206" spans="1:50" outlineLevel="3" x14ac:dyDescent="0.2">
      <c r="A206" s="134"/>
      <c r="B206" s="135"/>
      <c r="C206" s="152" t="s">
        <v>685</v>
      </c>
      <c r="D206" s="138"/>
      <c r="E206" s="182">
        <v>16.2</v>
      </c>
      <c r="F206" s="192"/>
      <c r="G206" s="192"/>
      <c r="H206" s="137"/>
      <c r="I206" s="136"/>
      <c r="J206" s="136"/>
      <c r="K206" s="136"/>
      <c r="L206" s="136"/>
      <c r="M206" s="137"/>
      <c r="N206" s="137"/>
      <c r="O206" s="137"/>
      <c r="P206" s="128"/>
      <c r="Q206" s="128"/>
      <c r="R206" s="128"/>
      <c r="S206" s="128"/>
      <c r="T206" s="128"/>
      <c r="U206" s="128"/>
      <c r="V206" s="128"/>
      <c r="W206" s="128" t="s">
        <v>171</v>
      </c>
      <c r="X206" s="128">
        <v>0</v>
      </c>
      <c r="Y206" s="128"/>
      <c r="Z206" s="128"/>
      <c r="AA206" s="128"/>
      <c r="AB206" s="128"/>
      <c r="AC206" s="128"/>
      <c r="AD206" s="128"/>
      <c r="AE206" s="128"/>
      <c r="AF206" s="128"/>
      <c r="AG206" s="128"/>
      <c r="AH206" s="128"/>
      <c r="AI206" s="128"/>
      <c r="AJ206" s="128"/>
      <c r="AK206" s="128"/>
      <c r="AL206" s="128"/>
      <c r="AM206" s="128"/>
      <c r="AN206" s="128"/>
      <c r="AO206" s="128"/>
      <c r="AP206" s="128"/>
      <c r="AQ206" s="128"/>
      <c r="AR206" s="128"/>
      <c r="AS206" s="128"/>
      <c r="AT206" s="128"/>
      <c r="AU206" s="128"/>
      <c r="AV206" s="128"/>
      <c r="AW206" s="128"/>
      <c r="AX206" s="128"/>
    </row>
    <row r="207" spans="1:50" outlineLevel="3" x14ac:dyDescent="0.2">
      <c r="A207" s="134"/>
      <c r="B207" s="135"/>
      <c r="C207" s="152" t="s">
        <v>686</v>
      </c>
      <c r="D207" s="138"/>
      <c r="E207" s="182">
        <v>12.32</v>
      </c>
      <c r="F207" s="192"/>
      <c r="G207" s="192"/>
      <c r="H207" s="137"/>
      <c r="I207" s="136"/>
      <c r="J207" s="136"/>
      <c r="K207" s="136"/>
      <c r="L207" s="136"/>
      <c r="M207" s="137"/>
      <c r="N207" s="137"/>
      <c r="O207" s="137"/>
      <c r="P207" s="128"/>
      <c r="Q207" s="128"/>
      <c r="R207" s="128"/>
      <c r="S207" s="128"/>
      <c r="T207" s="128"/>
      <c r="U207" s="128"/>
      <c r="V207" s="128"/>
      <c r="W207" s="128" t="s">
        <v>171</v>
      </c>
      <c r="X207" s="128">
        <v>0</v>
      </c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28"/>
      <c r="AK207" s="128"/>
      <c r="AL207" s="128"/>
      <c r="AM207" s="128"/>
      <c r="AN207" s="128"/>
      <c r="AO207" s="128"/>
      <c r="AP207" s="128"/>
      <c r="AQ207" s="128"/>
      <c r="AR207" s="128"/>
      <c r="AS207" s="128"/>
      <c r="AT207" s="128"/>
      <c r="AU207" s="128"/>
      <c r="AV207" s="128"/>
      <c r="AW207" s="128"/>
      <c r="AX207" s="128"/>
    </row>
    <row r="208" spans="1:50" outlineLevel="3" x14ac:dyDescent="0.2">
      <c r="A208" s="134"/>
      <c r="B208" s="135"/>
      <c r="C208" s="152" t="s">
        <v>687</v>
      </c>
      <c r="D208" s="138"/>
      <c r="E208" s="182">
        <v>9.1199999999999992</v>
      </c>
      <c r="F208" s="192"/>
      <c r="G208" s="192"/>
      <c r="H208" s="137"/>
      <c r="I208" s="136"/>
      <c r="J208" s="136"/>
      <c r="K208" s="136"/>
      <c r="L208" s="136"/>
      <c r="M208" s="137"/>
      <c r="N208" s="137"/>
      <c r="O208" s="137"/>
      <c r="P208" s="128"/>
      <c r="Q208" s="128"/>
      <c r="R208" s="128"/>
      <c r="S208" s="128"/>
      <c r="T208" s="128"/>
      <c r="U208" s="128"/>
      <c r="V208" s="128"/>
      <c r="W208" s="128" t="s">
        <v>171</v>
      </c>
      <c r="X208" s="128">
        <v>0</v>
      </c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8"/>
      <c r="AK208" s="128"/>
      <c r="AL208" s="128"/>
      <c r="AM208" s="128"/>
      <c r="AN208" s="128"/>
      <c r="AO208" s="128"/>
      <c r="AP208" s="128"/>
      <c r="AQ208" s="128"/>
      <c r="AR208" s="128"/>
      <c r="AS208" s="128"/>
      <c r="AT208" s="128"/>
      <c r="AU208" s="128"/>
      <c r="AV208" s="128"/>
      <c r="AW208" s="128"/>
      <c r="AX208" s="128"/>
    </row>
    <row r="209" spans="1:50" outlineLevel="3" x14ac:dyDescent="0.2">
      <c r="A209" s="134"/>
      <c r="B209" s="135"/>
      <c r="C209" s="152" t="s">
        <v>688</v>
      </c>
      <c r="D209" s="138"/>
      <c r="E209" s="182">
        <v>4.05</v>
      </c>
      <c r="F209" s="192"/>
      <c r="G209" s="192"/>
      <c r="H209" s="137"/>
      <c r="I209" s="136"/>
      <c r="J209" s="136"/>
      <c r="K209" s="136"/>
      <c r="L209" s="136"/>
      <c r="M209" s="137"/>
      <c r="N209" s="137"/>
      <c r="O209" s="137"/>
      <c r="P209" s="128"/>
      <c r="Q209" s="128"/>
      <c r="R209" s="128"/>
      <c r="S209" s="128"/>
      <c r="T209" s="128"/>
      <c r="U209" s="128"/>
      <c r="V209" s="128"/>
      <c r="W209" s="128" t="s">
        <v>171</v>
      </c>
      <c r="X209" s="128">
        <v>0</v>
      </c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8"/>
      <c r="AK209" s="128"/>
      <c r="AL209" s="128"/>
      <c r="AM209" s="128"/>
      <c r="AN209" s="128"/>
      <c r="AO209" s="128"/>
      <c r="AP209" s="128"/>
      <c r="AQ209" s="128"/>
      <c r="AR209" s="128"/>
      <c r="AS209" s="128"/>
      <c r="AT209" s="128"/>
      <c r="AU209" s="128"/>
      <c r="AV209" s="128"/>
      <c r="AW209" s="128"/>
      <c r="AX209" s="128"/>
    </row>
    <row r="210" spans="1:50" outlineLevel="3" x14ac:dyDescent="0.2">
      <c r="A210" s="134"/>
      <c r="B210" s="135"/>
      <c r="C210" s="152" t="s">
        <v>689</v>
      </c>
      <c r="D210" s="138"/>
      <c r="E210" s="182">
        <v>22.65</v>
      </c>
      <c r="F210" s="192"/>
      <c r="G210" s="192"/>
      <c r="H210" s="137"/>
      <c r="I210" s="136"/>
      <c r="J210" s="136"/>
      <c r="K210" s="136"/>
      <c r="L210" s="136"/>
      <c r="M210" s="137"/>
      <c r="N210" s="137"/>
      <c r="O210" s="137"/>
      <c r="P210" s="128"/>
      <c r="Q210" s="128"/>
      <c r="R210" s="128"/>
      <c r="S210" s="128"/>
      <c r="T210" s="128"/>
      <c r="U210" s="128"/>
      <c r="V210" s="128"/>
      <c r="W210" s="128" t="s">
        <v>171</v>
      </c>
      <c r="X210" s="128">
        <v>0</v>
      </c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28"/>
      <c r="AK210" s="128"/>
      <c r="AL210" s="128"/>
      <c r="AM210" s="128"/>
      <c r="AN210" s="128"/>
      <c r="AO210" s="128"/>
      <c r="AP210" s="128"/>
      <c r="AQ210" s="128"/>
      <c r="AR210" s="128"/>
      <c r="AS210" s="128"/>
      <c r="AT210" s="128"/>
      <c r="AU210" s="128"/>
      <c r="AV210" s="128"/>
      <c r="AW210" s="128"/>
      <c r="AX210" s="128"/>
    </row>
    <row r="211" spans="1:50" outlineLevel="3" x14ac:dyDescent="0.2">
      <c r="A211" s="134"/>
      <c r="B211" s="135"/>
      <c r="C211" s="152" t="s">
        <v>690</v>
      </c>
      <c r="D211" s="138"/>
      <c r="E211" s="182">
        <v>58.65</v>
      </c>
      <c r="F211" s="192"/>
      <c r="G211" s="192"/>
      <c r="H211" s="137"/>
      <c r="I211" s="136"/>
      <c r="J211" s="136"/>
      <c r="K211" s="136"/>
      <c r="L211" s="136"/>
      <c r="M211" s="137"/>
      <c r="N211" s="137"/>
      <c r="O211" s="137"/>
      <c r="P211" s="128"/>
      <c r="Q211" s="128"/>
      <c r="R211" s="128"/>
      <c r="S211" s="128"/>
      <c r="T211" s="128"/>
      <c r="U211" s="128"/>
      <c r="V211" s="128"/>
      <c r="W211" s="128" t="s">
        <v>171</v>
      </c>
      <c r="X211" s="128">
        <v>0</v>
      </c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28"/>
      <c r="AK211" s="128"/>
      <c r="AL211" s="128"/>
      <c r="AM211" s="128"/>
      <c r="AN211" s="128"/>
      <c r="AO211" s="128"/>
      <c r="AP211" s="128"/>
      <c r="AQ211" s="128"/>
      <c r="AR211" s="128"/>
      <c r="AS211" s="128"/>
      <c r="AT211" s="128"/>
      <c r="AU211" s="128"/>
      <c r="AV211" s="128"/>
      <c r="AW211" s="128"/>
      <c r="AX211" s="128"/>
    </row>
    <row r="212" spans="1:50" outlineLevel="3" x14ac:dyDescent="0.2">
      <c r="A212" s="134"/>
      <c r="B212" s="135"/>
      <c r="C212" s="152" t="s">
        <v>797</v>
      </c>
      <c r="D212" s="138"/>
      <c r="E212" s="182"/>
      <c r="F212" s="192"/>
      <c r="G212" s="192"/>
      <c r="H212" s="137"/>
      <c r="I212" s="136"/>
      <c r="J212" s="136"/>
      <c r="K212" s="136"/>
      <c r="L212" s="136"/>
      <c r="M212" s="137"/>
      <c r="N212" s="137"/>
      <c r="O212" s="137"/>
      <c r="P212" s="128"/>
      <c r="Q212" s="128"/>
      <c r="R212" s="128"/>
      <c r="S212" s="128"/>
      <c r="T212" s="128"/>
      <c r="U212" s="128"/>
      <c r="V212" s="128"/>
      <c r="W212" s="128" t="s">
        <v>171</v>
      </c>
      <c r="X212" s="128">
        <v>0</v>
      </c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28"/>
      <c r="AK212" s="128"/>
      <c r="AL212" s="128"/>
      <c r="AM212" s="128"/>
      <c r="AN212" s="128"/>
      <c r="AO212" s="128"/>
      <c r="AP212" s="128"/>
      <c r="AQ212" s="128"/>
      <c r="AR212" s="128"/>
      <c r="AS212" s="128"/>
      <c r="AT212" s="128"/>
      <c r="AU212" s="128"/>
      <c r="AV212" s="128"/>
      <c r="AW212" s="128"/>
      <c r="AX212" s="128"/>
    </row>
    <row r="213" spans="1:50" outlineLevel="3" x14ac:dyDescent="0.2">
      <c r="A213" s="134"/>
      <c r="B213" s="135"/>
      <c r="C213" s="152" t="s">
        <v>754</v>
      </c>
      <c r="D213" s="138"/>
      <c r="E213" s="182">
        <v>36.1</v>
      </c>
      <c r="F213" s="192"/>
      <c r="G213" s="192"/>
      <c r="H213" s="137"/>
      <c r="I213" s="136"/>
      <c r="J213" s="136"/>
      <c r="K213" s="136"/>
      <c r="L213" s="136"/>
      <c r="M213" s="137"/>
      <c r="N213" s="137"/>
      <c r="O213" s="137"/>
      <c r="P213" s="128"/>
      <c r="Q213" s="128"/>
      <c r="R213" s="128"/>
      <c r="S213" s="128"/>
      <c r="T213" s="128"/>
      <c r="U213" s="128"/>
      <c r="V213" s="128"/>
      <c r="W213" s="128" t="s">
        <v>171</v>
      </c>
      <c r="X213" s="128">
        <v>0</v>
      </c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28"/>
      <c r="AK213" s="128"/>
      <c r="AL213" s="128"/>
      <c r="AM213" s="128"/>
      <c r="AN213" s="128"/>
      <c r="AO213" s="128"/>
      <c r="AP213" s="128"/>
      <c r="AQ213" s="128"/>
      <c r="AR213" s="128"/>
      <c r="AS213" s="128"/>
      <c r="AT213" s="128"/>
      <c r="AU213" s="128"/>
      <c r="AV213" s="128"/>
      <c r="AW213" s="128"/>
      <c r="AX213" s="128"/>
    </row>
    <row r="214" spans="1:50" outlineLevel="3" x14ac:dyDescent="0.2">
      <c r="A214" s="134"/>
      <c r="B214" s="135"/>
      <c r="C214" s="152" t="s">
        <v>755</v>
      </c>
      <c r="D214" s="138"/>
      <c r="E214" s="182">
        <v>173.64</v>
      </c>
      <c r="F214" s="192"/>
      <c r="G214" s="192"/>
      <c r="H214" s="137"/>
      <c r="I214" s="136"/>
      <c r="J214" s="136"/>
      <c r="K214" s="136"/>
      <c r="L214" s="136"/>
      <c r="M214" s="137"/>
      <c r="N214" s="137"/>
      <c r="O214" s="137"/>
      <c r="P214" s="128"/>
      <c r="Q214" s="128"/>
      <c r="R214" s="128"/>
      <c r="S214" s="128"/>
      <c r="T214" s="128"/>
      <c r="U214" s="128"/>
      <c r="V214" s="128"/>
      <c r="W214" s="128" t="s">
        <v>171</v>
      </c>
      <c r="X214" s="128">
        <v>0</v>
      </c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8"/>
      <c r="AT214" s="128"/>
      <c r="AU214" s="128"/>
      <c r="AV214" s="128"/>
      <c r="AW214" s="128"/>
      <c r="AX214" s="128"/>
    </row>
    <row r="215" spans="1:50" outlineLevel="3" x14ac:dyDescent="0.2">
      <c r="A215" s="134"/>
      <c r="B215" s="135"/>
      <c r="C215" s="152" t="s">
        <v>756</v>
      </c>
      <c r="D215" s="138"/>
      <c r="E215" s="182">
        <v>134.25</v>
      </c>
      <c r="F215" s="192"/>
      <c r="G215" s="192"/>
      <c r="H215" s="137"/>
      <c r="I215" s="136"/>
      <c r="J215" s="136"/>
      <c r="K215" s="136"/>
      <c r="L215" s="136"/>
      <c r="M215" s="137"/>
      <c r="N215" s="137"/>
      <c r="O215" s="137"/>
      <c r="P215" s="128"/>
      <c r="Q215" s="128"/>
      <c r="R215" s="128"/>
      <c r="S215" s="128"/>
      <c r="T215" s="128"/>
      <c r="U215" s="128"/>
      <c r="V215" s="128"/>
      <c r="W215" s="128" t="s">
        <v>171</v>
      </c>
      <c r="X215" s="128">
        <v>0</v>
      </c>
      <c r="Y215" s="128"/>
      <c r="Z215" s="128"/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8"/>
      <c r="AK215" s="128"/>
      <c r="AL215" s="128"/>
      <c r="AM215" s="128"/>
      <c r="AN215" s="128"/>
      <c r="AO215" s="128"/>
      <c r="AP215" s="128"/>
      <c r="AQ215" s="128"/>
      <c r="AR215" s="128"/>
      <c r="AS215" s="128"/>
      <c r="AT215" s="128"/>
      <c r="AU215" s="128"/>
      <c r="AV215" s="128"/>
      <c r="AW215" s="128"/>
      <c r="AX215" s="128"/>
    </row>
    <row r="216" spans="1:50" outlineLevel="3" x14ac:dyDescent="0.2">
      <c r="A216" s="134"/>
      <c r="B216" s="135"/>
      <c r="C216" s="152" t="s">
        <v>757</v>
      </c>
      <c r="D216" s="138"/>
      <c r="E216" s="182">
        <v>22.2</v>
      </c>
      <c r="F216" s="192"/>
      <c r="G216" s="192"/>
      <c r="H216" s="137"/>
      <c r="I216" s="136"/>
      <c r="J216" s="136"/>
      <c r="K216" s="136"/>
      <c r="L216" s="136"/>
      <c r="M216" s="137"/>
      <c r="N216" s="137"/>
      <c r="O216" s="137"/>
      <c r="P216" s="128"/>
      <c r="Q216" s="128"/>
      <c r="R216" s="128"/>
      <c r="S216" s="128"/>
      <c r="T216" s="128"/>
      <c r="U216" s="128"/>
      <c r="V216" s="128"/>
      <c r="W216" s="128" t="s">
        <v>171</v>
      </c>
      <c r="X216" s="128">
        <v>0</v>
      </c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</row>
    <row r="217" spans="1:50" outlineLevel="3" x14ac:dyDescent="0.2">
      <c r="A217" s="134"/>
      <c r="B217" s="135"/>
      <c r="C217" s="152" t="s">
        <v>758</v>
      </c>
      <c r="D217" s="138"/>
      <c r="E217" s="182">
        <v>103.41</v>
      </c>
      <c r="F217" s="192"/>
      <c r="G217" s="192"/>
      <c r="H217" s="137"/>
      <c r="I217" s="136"/>
      <c r="J217" s="136"/>
      <c r="K217" s="136"/>
      <c r="L217" s="136"/>
      <c r="M217" s="137"/>
      <c r="N217" s="137"/>
      <c r="O217" s="137"/>
      <c r="P217" s="128"/>
      <c r="Q217" s="128"/>
      <c r="R217" s="128"/>
      <c r="S217" s="128"/>
      <c r="T217" s="128"/>
      <c r="U217" s="128"/>
      <c r="V217" s="128"/>
      <c r="W217" s="128" t="s">
        <v>171</v>
      </c>
      <c r="X217" s="128">
        <v>0</v>
      </c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8"/>
      <c r="AK217" s="128"/>
      <c r="AL217" s="128"/>
      <c r="AM217" s="128"/>
      <c r="AN217" s="128"/>
      <c r="AO217" s="128"/>
      <c r="AP217" s="128"/>
      <c r="AQ217" s="128"/>
      <c r="AR217" s="128"/>
      <c r="AS217" s="128"/>
      <c r="AT217" s="128"/>
      <c r="AU217" s="128"/>
      <c r="AV217" s="128"/>
      <c r="AW217" s="128"/>
      <c r="AX217" s="128"/>
    </row>
    <row r="218" spans="1:50" outlineLevel="3" x14ac:dyDescent="0.2">
      <c r="A218" s="134"/>
      <c r="B218" s="135"/>
      <c r="C218" s="152" t="s">
        <v>759</v>
      </c>
      <c r="D218" s="138"/>
      <c r="E218" s="182">
        <v>166.63</v>
      </c>
      <c r="F218" s="192"/>
      <c r="G218" s="192"/>
      <c r="H218" s="137"/>
      <c r="I218" s="136"/>
      <c r="J218" s="136"/>
      <c r="K218" s="136"/>
      <c r="L218" s="136"/>
      <c r="M218" s="137"/>
      <c r="N218" s="137"/>
      <c r="O218" s="137"/>
      <c r="P218" s="128"/>
      <c r="Q218" s="128"/>
      <c r="R218" s="128"/>
      <c r="S218" s="128"/>
      <c r="T218" s="128"/>
      <c r="U218" s="128"/>
      <c r="V218" s="128"/>
      <c r="W218" s="128" t="s">
        <v>171</v>
      </c>
      <c r="X218" s="128">
        <v>0</v>
      </c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8"/>
      <c r="AK218" s="128"/>
      <c r="AL218" s="128"/>
      <c r="AM218" s="128"/>
      <c r="AN218" s="128"/>
      <c r="AO218" s="128"/>
      <c r="AP218" s="128"/>
      <c r="AQ218" s="128"/>
      <c r="AR218" s="128"/>
      <c r="AS218" s="128"/>
      <c r="AT218" s="128"/>
      <c r="AU218" s="128"/>
      <c r="AV218" s="128"/>
      <c r="AW218" s="128"/>
      <c r="AX218" s="128"/>
    </row>
    <row r="219" spans="1:50" outlineLevel="3" x14ac:dyDescent="0.2">
      <c r="A219" s="134"/>
      <c r="B219" s="135"/>
      <c r="C219" s="152" t="s">
        <v>760</v>
      </c>
      <c r="D219" s="138"/>
      <c r="E219" s="182">
        <v>122.93</v>
      </c>
      <c r="F219" s="192"/>
      <c r="G219" s="192"/>
      <c r="H219" s="137"/>
      <c r="I219" s="136"/>
      <c r="J219" s="136"/>
      <c r="K219" s="136"/>
      <c r="L219" s="136"/>
      <c r="M219" s="137"/>
      <c r="N219" s="137"/>
      <c r="O219" s="137"/>
      <c r="P219" s="128"/>
      <c r="Q219" s="128"/>
      <c r="R219" s="128"/>
      <c r="S219" s="128"/>
      <c r="T219" s="128"/>
      <c r="U219" s="128"/>
      <c r="V219" s="128"/>
      <c r="W219" s="128" t="s">
        <v>171</v>
      </c>
      <c r="X219" s="128">
        <v>0</v>
      </c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8"/>
      <c r="AK219" s="128"/>
      <c r="AL219" s="128"/>
      <c r="AM219" s="128"/>
      <c r="AN219" s="128"/>
      <c r="AO219" s="128"/>
      <c r="AP219" s="128"/>
      <c r="AQ219" s="128"/>
      <c r="AR219" s="128"/>
      <c r="AS219" s="128"/>
      <c r="AT219" s="128"/>
      <c r="AU219" s="128"/>
      <c r="AV219" s="128"/>
      <c r="AW219" s="128"/>
      <c r="AX219" s="128"/>
    </row>
    <row r="220" spans="1:50" outlineLevel="3" x14ac:dyDescent="0.2">
      <c r="A220" s="134"/>
      <c r="B220" s="135"/>
      <c r="C220" s="152" t="s">
        <v>761</v>
      </c>
      <c r="D220" s="138"/>
      <c r="E220" s="182">
        <v>74.599999999999994</v>
      </c>
      <c r="F220" s="192"/>
      <c r="G220" s="192"/>
      <c r="H220" s="137"/>
      <c r="I220" s="136"/>
      <c r="J220" s="136"/>
      <c r="K220" s="136"/>
      <c r="L220" s="136"/>
      <c r="M220" s="137"/>
      <c r="N220" s="137"/>
      <c r="O220" s="137"/>
      <c r="P220" s="128"/>
      <c r="Q220" s="128"/>
      <c r="R220" s="128"/>
      <c r="S220" s="128"/>
      <c r="T220" s="128"/>
      <c r="U220" s="128"/>
      <c r="V220" s="128"/>
      <c r="W220" s="128" t="s">
        <v>171</v>
      </c>
      <c r="X220" s="128">
        <v>0</v>
      </c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</row>
    <row r="221" spans="1:50" outlineLevel="3" x14ac:dyDescent="0.2">
      <c r="A221" s="134"/>
      <c r="B221" s="135"/>
      <c r="C221" s="152" t="s">
        <v>762</v>
      </c>
      <c r="D221" s="138"/>
      <c r="E221" s="182">
        <v>26.04</v>
      </c>
      <c r="F221" s="192"/>
      <c r="G221" s="192"/>
      <c r="H221" s="137"/>
      <c r="I221" s="136"/>
      <c r="J221" s="136"/>
      <c r="K221" s="136"/>
      <c r="L221" s="136"/>
      <c r="M221" s="137"/>
      <c r="N221" s="137"/>
      <c r="O221" s="137"/>
      <c r="P221" s="128"/>
      <c r="Q221" s="128"/>
      <c r="R221" s="128"/>
      <c r="S221" s="128"/>
      <c r="T221" s="128"/>
      <c r="U221" s="128"/>
      <c r="V221" s="128"/>
      <c r="W221" s="128" t="s">
        <v>171</v>
      </c>
      <c r="X221" s="128">
        <v>0</v>
      </c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8"/>
      <c r="AN221" s="128"/>
      <c r="AO221" s="128"/>
      <c r="AP221" s="128"/>
      <c r="AQ221" s="128"/>
      <c r="AR221" s="128"/>
      <c r="AS221" s="128"/>
      <c r="AT221" s="128"/>
      <c r="AU221" s="128"/>
      <c r="AV221" s="128"/>
      <c r="AW221" s="128"/>
      <c r="AX221" s="128"/>
    </row>
    <row r="222" spans="1:50" outlineLevel="3" x14ac:dyDescent="0.2">
      <c r="A222" s="134"/>
      <c r="B222" s="135"/>
      <c r="C222" s="152" t="s">
        <v>763</v>
      </c>
      <c r="D222" s="138"/>
      <c r="E222" s="182">
        <v>120.85</v>
      </c>
      <c r="F222" s="192"/>
      <c r="G222" s="192"/>
      <c r="H222" s="137"/>
      <c r="I222" s="136"/>
      <c r="J222" s="136"/>
      <c r="K222" s="136"/>
      <c r="L222" s="136"/>
      <c r="M222" s="137"/>
      <c r="N222" s="137"/>
      <c r="O222" s="137"/>
      <c r="P222" s="128"/>
      <c r="Q222" s="128"/>
      <c r="R222" s="128"/>
      <c r="S222" s="128"/>
      <c r="T222" s="128"/>
      <c r="U222" s="128"/>
      <c r="V222" s="128"/>
      <c r="W222" s="128" t="s">
        <v>171</v>
      </c>
      <c r="X222" s="128">
        <v>0</v>
      </c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</row>
    <row r="223" spans="1:50" outlineLevel="3" x14ac:dyDescent="0.2">
      <c r="A223" s="134"/>
      <c r="B223" s="135"/>
      <c r="C223" s="152" t="s">
        <v>764</v>
      </c>
      <c r="D223" s="138"/>
      <c r="E223" s="182">
        <v>74.28</v>
      </c>
      <c r="F223" s="192"/>
      <c r="G223" s="192"/>
      <c r="H223" s="137"/>
      <c r="I223" s="136"/>
      <c r="J223" s="136"/>
      <c r="K223" s="136"/>
      <c r="L223" s="136"/>
      <c r="M223" s="137"/>
      <c r="N223" s="137"/>
      <c r="O223" s="137"/>
      <c r="P223" s="128"/>
      <c r="Q223" s="128"/>
      <c r="R223" s="128"/>
      <c r="S223" s="128"/>
      <c r="T223" s="128"/>
      <c r="U223" s="128"/>
      <c r="V223" s="128"/>
      <c r="W223" s="128" t="s">
        <v>171</v>
      </c>
      <c r="X223" s="128">
        <v>0</v>
      </c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</row>
    <row r="224" spans="1:50" outlineLevel="3" x14ac:dyDescent="0.2">
      <c r="A224" s="134"/>
      <c r="B224" s="135"/>
      <c r="C224" s="152" t="s">
        <v>765</v>
      </c>
      <c r="D224" s="138"/>
      <c r="E224" s="182">
        <v>38.159999999999997</v>
      </c>
      <c r="F224" s="192"/>
      <c r="G224" s="192"/>
      <c r="H224" s="137"/>
      <c r="I224" s="136"/>
      <c r="J224" s="136"/>
      <c r="K224" s="136"/>
      <c r="L224" s="136"/>
      <c r="M224" s="137"/>
      <c r="N224" s="137"/>
      <c r="O224" s="137"/>
      <c r="P224" s="128"/>
      <c r="Q224" s="128"/>
      <c r="R224" s="128"/>
      <c r="S224" s="128"/>
      <c r="T224" s="128"/>
      <c r="U224" s="128"/>
      <c r="V224" s="128"/>
      <c r="W224" s="128" t="s">
        <v>171</v>
      </c>
      <c r="X224" s="128">
        <v>0</v>
      </c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28"/>
      <c r="AK224" s="128"/>
      <c r="AL224" s="128"/>
      <c r="AM224" s="128"/>
      <c r="AN224" s="128"/>
      <c r="AO224" s="128"/>
      <c r="AP224" s="128"/>
      <c r="AQ224" s="128"/>
      <c r="AR224" s="128"/>
      <c r="AS224" s="128"/>
      <c r="AT224" s="128"/>
      <c r="AU224" s="128"/>
      <c r="AV224" s="128"/>
      <c r="AW224" s="128"/>
      <c r="AX224" s="128"/>
    </row>
    <row r="225" spans="1:50" outlineLevel="3" x14ac:dyDescent="0.2">
      <c r="A225" s="134"/>
      <c r="B225" s="135"/>
      <c r="C225" s="152" t="s">
        <v>766</v>
      </c>
      <c r="D225" s="138"/>
      <c r="E225" s="182">
        <v>62.4</v>
      </c>
      <c r="F225" s="192"/>
      <c r="G225" s="192"/>
      <c r="H225" s="137"/>
      <c r="I225" s="136"/>
      <c r="J225" s="136"/>
      <c r="K225" s="136"/>
      <c r="L225" s="136"/>
      <c r="M225" s="137"/>
      <c r="N225" s="137"/>
      <c r="O225" s="137"/>
      <c r="P225" s="128"/>
      <c r="Q225" s="128"/>
      <c r="R225" s="128"/>
      <c r="S225" s="128"/>
      <c r="T225" s="128"/>
      <c r="U225" s="128"/>
      <c r="V225" s="128"/>
      <c r="W225" s="128" t="s">
        <v>171</v>
      </c>
      <c r="X225" s="128">
        <v>0</v>
      </c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  <c r="AJ225" s="128"/>
      <c r="AK225" s="128"/>
      <c r="AL225" s="128"/>
      <c r="AM225" s="128"/>
      <c r="AN225" s="128"/>
      <c r="AO225" s="128"/>
      <c r="AP225" s="128"/>
      <c r="AQ225" s="128"/>
      <c r="AR225" s="128"/>
      <c r="AS225" s="128"/>
      <c r="AT225" s="128"/>
      <c r="AU225" s="128"/>
      <c r="AV225" s="128"/>
      <c r="AW225" s="128"/>
      <c r="AX225" s="128"/>
    </row>
    <row r="226" spans="1:50" outlineLevel="3" x14ac:dyDescent="0.2">
      <c r="A226" s="134"/>
      <c r="B226" s="135"/>
      <c r="C226" s="152" t="s">
        <v>768</v>
      </c>
      <c r="D226" s="138"/>
      <c r="E226" s="182">
        <v>33.450000000000003</v>
      </c>
      <c r="F226" s="192"/>
      <c r="G226" s="192"/>
      <c r="H226" s="137"/>
      <c r="I226" s="136"/>
      <c r="J226" s="136"/>
      <c r="K226" s="136"/>
      <c r="L226" s="136"/>
      <c r="M226" s="137"/>
      <c r="N226" s="137"/>
      <c r="O226" s="137"/>
      <c r="P226" s="128"/>
      <c r="Q226" s="128"/>
      <c r="R226" s="128"/>
      <c r="S226" s="128"/>
      <c r="T226" s="128"/>
      <c r="U226" s="128"/>
      <c r="V226" s="128"/>
      <c r="W226" s="128" t="s">
        <v>171</v>
      </c>
      <c r="X226" s="128">
        <v>0</v>
      </c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28"/>
      <c r="AK226" s="128"/>
      <c r="AL226" s="128"/>
      <c r="AM226" s="128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</row>
    <row r="227" spans="1:50" outlineLevel="3" x14ac:dyDescent="0.2">
      <c r="A227" s="134"/>
      <c r="B227" s="135"/>
      <c r="C227" s="152" t="s">
        <v>769</v>
      </c>
      <c r="D227" s="138"/>
      <c r="E227" s="182">
        <v>60.6</v>
      </c>
      <c r="F227" s="192"/>
      <c r="G227" s="192"/>
      <c r="H227" s="137"/>
      <c r="I227" s="136"/>
      <c r="J227" s="136"/>
      <c r="K227" s="136"/>
      <c r="L227" s="136"/>
      <c r="M227" s="137"/>
      <c r="N227" s="137"/>
      <c r="O227" s="137"/>
      <c r="P227" s="128"/>
      <c r="Q227" s="128"/>
      <c r="R227" s="128"/>
      <c r="S227" s="128"/>
      <c r="T227" s="128"/>
      <c r="U227" s="128"/>
      <c r="V227" s="128"/>
      <c r="W227" s="128" t="s">
        <v>171</v>
      </c>
      <c r="X227" s="128">
        <v>0</v>
      </c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28"/>
      <c r="AK227" s="128"/>
      <c r="AL227" s="128"/>
      <c r="AM227" s="128"/>
      <c r="AN227" s="128"/>
      <c r="AO227" s="128"/>
      <c r="AP227" s="128"/>
      <c r="AQ227" s="128"/>
      <c r="AR227" s="128"/>
      <c r="AS227" s="128"/>
      <c r="AT227" s="128"/>
      <c r="AU227" s="128"/>
      <c r="AV227" s="128"/>
      <c r="AW227" s="128"/>
      <c r="AX227" s="128"/>
    </row>
    <row r="228" spans="1:50" outlineLevel="3" x14ac:dyDescent="0.2">
      <c r="A228" s="134"/>
      <c r="B228" s="135"/>
      <c r="C228" s="152" t="s">
        <v>770</v>
      </c>
      <c r="D228" s="138"/>
      <c r="E228" s="182">
        <v>46.6</v>
      </c>
      <c r="F228" s="192"/>
      <c r="G228" s="192"/>
      <c r="H228" s="137"/>
      <c r="I228" s="136"/>
      <c r="J228" s="136"/>
      <c r="K228" s="136"/>
      <c r="L228" s="136"/>
      <c r="M228" s="137"/>
      <c r="N228" s="137"/>
      <c r="O228" s="137"/>
      <c r="P228" s="128"/>
      <c r="Q228" s="128"/>
      <c r="R228" s="128"/>
      <c r="S228" s="128"/>
      <c r="T228" s="128"/>
      <c r="U228" s="128"/>
      <c r="V228" s="128"/>
      <c r="W228" s="128" t="s">
        <v>171</v>
      </c>
      <c r="X228" s="128">
        <v>0</v>
      </c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28"/>
      <c r="AK228" s="128"/>
      <c r="AL228" s="128"/>
      <c r="AM228" s="128"/>
      <c r="AN228" s="128"/>
      <c r="AO228" s="128"/>
      <c r="AP228" s="128"/>
      <c r="AQ228" s="128"/>
      <c r="AR228" s="128"/>
      <c r="AS228" s="128"/>
      <c r="AT228" s="128"/>
      <c r="AU228" s="128"/>
      <c r="AV228" s="128"/>
      <c r="AW228" s="128"/>
      <c r="AX228" s="128"/>
    </row>
    <row r="229" spans="1:50" outlineLevel="3" x14ac:dyDescent="0.2">
      <c r="A229" s="134"/>
      <c r="B229" s="135"/>
      <c r="C229" s="152" t="s">
        <v>772</v>
      </c>
      <c r="D229" s="138"/>
      <c r="E229" s="182">
        <v>54.66</v>
      </c>
      <c r="F229" s="192"/>
      <c r="G229" s="192"/>
      <c r="H229" s="137"/>
      <c r="I229" s="136"/>
      <c r="J229" s="136"/>
      <c r="K229" s="136"/>
      <c r="L229" s="136"/>
      <c r="M229" s="137"/>
      <c r="N229" s="137"/>
      <c r="O229" s="137"/>
      <c r="P229" s="128"/>
      <c r="Q229" s="128"/>
      <c r="R229" s="128"/>
      <c r="S229" s="128"/>
      <c r="T229" s="128"/>
      <c r="U229" s="128"/>
      <c r="V229" s="128"/>
      <c r="W229" s="128" t="s">
        <v>171</v>
      </c>
      <c r="X229" s="128">
        <v>0</v>
      </c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28"/>
      <c r="AK229" s="128"/>
      <c r="AL229" s="128"/>
      <c r="AM229" s="128"/>
      <c r="AN229" s="128"/>
      <c r="AO229" s="128"/>
      <c r="AP229" s="128"/>
      <c r="AQ229" s="128"/>
      <c r="AR229" s="128"/>
      <c r="AS229" s="128"/>
      <c r="AT229" s="128"/>
      <c r="AU229" s="128"/>
      <c r="AV229" s="128"/>
      <c r="AW229" s="128"/>
      <c r="AX229" s="128"/>
    </row>
    <row r="230" spans="1:50" outlineLevel="3" x14ac:dyDescent="0.2">
      <c r="A230" s="134"/>
      <c r="B230" s="135"/>
      <c r="C230" s="152" t="s">
        <v>773</v>
      </c>
      <c r="D230" s="138"/>
      <c r="E230" s="182">
        <v>59.1</v>
      </c>
      <c r="F230" s="192"/>
      <c r="G230" s="192"/>
      <c r="H230" s="137"/>
      <c r="I230" s="136"/>
      <c r="J230" s="136"/>
      <c r="K230" s="136"/>
      <c r="L230" s="136"/>
      <c r="M230" s="137"/>
      <c r="N230" s="137"/>
      <c r="O230" s="137"/>
      <c r="P230" s="128"/>
      <c r="Q230" s="128"/>
      <c r="R230" s="128"/>
      <c r="S230" s="128"/>
      <c r="T230" s="128"/>
      <c r="U230" s="128"/>
      <c r="V230" s="128"/>
      <c r="W230" s="128" t="s">
        <v>171</v>
      </c>
      <c r="X230" s="128">
        <v>0</v>
      </c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8"/>
      <c r="AU230" s="128"/>
      <c r="AV230" s="128"/>
      <c r="AW230" s="128"/>
      <c r="AX230" s="128"/>
    </row>
    <row r="231" spans="1:50" outlineLevel="3" x14ac:dyDescent="0.2">
      <c r="A231" s="134"/>
      <c r="B231" s="135"/>
      <c r="C231" s="152" t="s">
        <v>776</v>
      </c>
      <c r="D231" s="138"/>
      <c r="E231" s="182">
        <v>42.48</v>
      </c>
      <c r="F231" s="192"/>
      <c r="G231" s="192"/>
      <c r="H231" s="137"/>
      <c r="I231" s="136"/>
      <c r="J231" s="136"/>
      <c r="K231" s="136"/>
      <c r="L231" s="136"/>
      <c r="M231" s="137"/>
      <c r="N231" s="137"/>
      <c r="O231" s="137"/>
      <c r="P231" s="128"/>
      <c r="Q231" s="128"/>
      <c r="R231" s="128"/>
      <c r="S231" s="128"/>
      <c r="T231" s="128"/>
      <c r="U231" s="128"/>
      <c r="V231" s="128"/>
      <c r="W231" s="128" t="s">
        <v>171</v>
      </c>
      <c r="X231" s="128">
        <v>0</v>
      </c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8"/>
      <c r="AL231" s="128"/>
      <c r="AM231" s="128"/>
      <c r="AN231" s="128"/>
      <c r="AO231" s="128"/>
      <c r="AP231" s="128"/>
      <c r="AQ231" s="128"/>
      <c r="AR231" s="128"/>
      <c r="AS231" s="128"/>
      <c r="AT231" s="128"/>
      <c r="AU231" s="128"/>
      <c r="AV231" s="128"/>
      <c r="AW231" s="128"/>
      <c r="AX231" s="128"/>
    </row>
    <row r="232" spans="1:50" outlineLevel="3" x14ac:dyDescent="0.2">
      <c r="A232" s="134"/>
      <c r="B232" s="135"/>
      <c r="C232" s="152" t="s">
        <v>777</v>
      </c>
      <c r="D232" s="138"/>
      <c r="E232" s="182">
        <v>38.799999999999997</v>
      </c>
      <c r="F232" s="192"/>
      <c r="G232" s="192"/>
      <c r="H232" s="137"/>
      <c r="I232" s="136"/>
      <c r="J232" s="136"/>
      <c r="K232" s="136"/>
      <c r="L232" s="136"/>
      <c r="M232" s="137"/>
      <c r="N232" s="137"/>
      <c r="O232" s="137"/>
      <c r="P232" s="128"/>
      <c r="Q232" s="128"/>
      <c r="R232" s="128"/>
      <c r="S232" s="128"/>
      <c r="T232" s="128"/>
      <c r="U232" s="128"/>
      <c r="V232" s="128"/>
      <c r="W232" s="128" t="s">
        <v>171</v>
      </c>
      <c r="X232" s="128">
        <v>0</v>
      </c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8"/>
      <c r="AL232" s="128"/>
      <c r="AM232" s="128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</row>
    <row r="233" spans="1:50" outlineLevel="3" x14ac:dyDescent="0.2">
      <c r="A233" s="134"/>
      <c r="B233" s="135"/>
      <c r="C233" s="152" t="s">
        <v>778</v>
      </c>
      <c r="D233" s="138"/>
      <c r="E233" s="182">
        <v>39.58</v>
      </c>
      <c r="F233" s="192"/>
      <c r="G233" s="192"/>
      <c r="H233" s="137"/>
      <c r="I233" s="136"/>
      <c r="J233" s="136"/>
      <c r="K233" s="136"/>
      <c r="L233" s="136"/>
      <c r="M233" s="137"/>
      <c r="N233" s="137"/>
      <c r="O233" s="137"/>
      <c r="P233" s="128"/>
      <c r="Q233" s="128"/>
      <c r="R233" s="128"/>
      <c r="S233" s="128"/>
      <c r="T233" s="128"/>
      <c r="U233" s="128"/>
      <c r="V233" s="128"/>
      <c r="W233" s="128" t="s">
        <v>171</v>
      </c>
      <c r="X233" s="128">
        <v>0</v>
      </c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8"/>
      <c r="AL233" s="128"/>
      <c r="AM233" s="128"/>
      <c r="AN233" s="128"/>
      <c r="AO233" s="128"/>
      <c r="AP233" s="128"/>
      <c r="AQ233" s="128"/>
      <c r="AR233" s="128"/>
      <c r="AS233" s="128"/>
      <c r="AT233" s="128"/>
      <c r="AU233" s="128"/>
      <c r="AV233" s="128"/>
      <c r="AW233" s="128"/>
      <c r="AX233" s="128"/>
    </row>
    <row r="234" spans="1:50" outlineLevel="3" x14ac:dyDescent="0.2">
      <c r="A234" s="134"/>
      <c r="B234" s="135"/>
      <c r="C234" s="152" t="s">
        <v>779</v>
      </c>
      <c r="D234" s="138"/>
      <c r="E234" s="182">
        <v>29.52</v>
      </c>
      <c r="F234" s="192"/>
      <c r="G234" s="192"/>
      <c r="H234" s="137"/>
      <c r="I234" s="136"/>
      <c r="J234" s="136"/>
      <c r="K234" s="136"/>
      <c r="L234" s="136"/>
      <c r="M234" s="137"/>
      <c r="N234" s="137"/>
      <c r="O234" s="137"/>
      <c r="P234" s="128"/>
      <c r="Q234" s="128"/>
      <c r="R234" s="128"/>
      <c r="S234" s="128"/>
      <c r="T234" s="128"/>
      <c r="U234" s="128"/>
      <c r="V234" s="128"/>
      <c r="W234" s="128" t="s">
        <v>171</v>
      </c>
      <c r="X234" s="128">
        <v>0</v>
      </c>
      <c r="Y234" s="128"/>
      <c r="Z234" s="128"/>
      <c r="AA234" s="128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8"/>
      <c r="AL234" s="128"/>
      <c r="AM234" s="128"/>
      <c r="AN234" s="128"/>
      <c r="AO234" s="128"/>
      <c r="AP234" s="128"/>
      <c r="AQ234" s="128"/>
      <c r="AR234" s="128"/>
      <c r="AS234" s="128"/>
      <c r="AT234" s="128"/>
      <c r="AU234" s="128"/>
      <c r="AV234" s="128"/>
      <c r="AW234" s="128"/>
      <c r="AX234" s="128"/>
    </row>
    <row r="235" spans="1:50" outlineLevel="3" x14ac:dyDescent="0.2">
      <c r="A235" s="134"/>
      <c r="B235" s="135"/>
      <c r="C235" s="152" t="s">
        <v>780</v>
      </c>
      <c r="D235" s="138"/>
      <c r="E235" s="182">
        <v>7.2</v>
      </c>
      <c r="F235" s="192"/>
      <c r="G235" s="192"/>
      <c r="H235" s="137"/>
      <c r="I235" s="136"/>
      <c r="J235" s="136"/>
      <c r="K235" s="136"/>
      <c r="L235" s="136"/>
      <c r="M235" s="137"/>
      <c r="N235" s="137"/>
      <c r="O235" s="137"/>
      <c r="P235" s="128"/>
      <c r="Q235" s="128"/>
      <c r="R235" s="128"/>
      <c r="S235" s="128"/>
      <c r="T235" s="128"/>
      <c r="U235" s="128"/>
      <c r="V235" s="128"/>
      <c r="W235" s="128" t="s">
        <v>171</v>
      </c>
      <c r="X235" s="128">
        <v>0</v>
      </c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8"/>
      <c r="AL235" s="128"/>
      <c r="AM235" s="128"/>
      <c r="AN235" s="128"/>
      <c r="AO235" s="128"/>
      <c r="AP235" s="128"/>
      <c r="AQ235" s="128"/>
      <c r="AR235" s="128"/>
      <c r="AS235" s="128"/>
      <c r="AT235" s="128"/>
      <c r="AU235" s="128"/>
      <c r="AV235" s="128"/>
      <c r="AW235" s="128"/>
      <c r="AX235" s="128"/>
    </row>
    <row r="236" spans="1:50" outlineLevel="3" x14ac:dyDescent="0.2">
      <c r="A236" s="134"/>
      <c r="B236" s="135"/>
      <c r="C236" s="152" t="s">
        <v>781</v>
      </c>
      <c r="D236" s="138"/>
      <c r="E236" s="182">
        <v>24.48</v>
      </c>
      <c r="F236" s="192"/>
      <c r="G236" s="192"/>
      <c r="H236" s="137"/>
      <c r="I236" s="136"/>
      <c r="J236" s="136"/>
      <c r="K236" s="136"/>
      <c r="L236" s="136"/>
      <c r="M236" s="137"/>
      <c r="N236" s="137"/>
      <c r="O236" s="137"/>
      <c r="P236" s="128"/>
      <c r="Q236" s="128"/>
      <c r="R236" s="128"/>
      <c r="S236" s="128"/>
      <c r="T236" s="128"/>
      <c r="U236" s="128"/>
      <c r="V236" s="128"/>
      <c r="W236" s="128" t="s">
        <v>171</v>
      </c>
      <c r="X236" s="128">
        <v>0</v>
      </c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8"/>
      <c r="AL236" s="128"/>
      <c r="AM236" s="128"/>
      <c r="AN236" s="128"/>
      <c r="AO236" s="128"/>
      <c r="AP236" s="128"/>
      <c r="AQ236" s="128"/>
      <c r="AR236" s="128"/>
      <c r="AS236" s="128"/>
      <c r="AT236" s="128"/>
      <c r="AU236" s="128"/>
      <c r="AV236" s="128"/>
      <c r="AW236" s="128"/>
      <c r="AX236" s="128"/>
    </row>
    <row r="237" spans="1:50" outlineLevel="3" x14ac:dyDescent="0.2">
      <c r="A237" s="134"/>
      <c r="B237" s="135"/>
      <c r="C237" s="152" t="s">
        <v>782</v>
      </c>
      <c r="D237" s="138"/>
      <c r="E237" s="182">
        <v>13.08</v>
      </c>
      <c r="F237" s="192"/>
      <c r="G237" s="192"/>
      <c r="H237" s="137"/>
      <c r="I237" s="136"/>
      <c r="J237" s="136"/>
      <c r="K237" s="136"/>
      <c r="L237" s="136"/>
      <c r="M237" s="137"/>
      <c r="N237" s="137"/>
      <c r="O237" s="137"/>
      <c r="P237" s="128"/>
      <c r="Q237" s="128"/>
      <c r="R237" s="128"/>
      <c r="S237" s="128"/>
      <c r="T237" s="128"/>
      <c r="U237" s="128"/>
      <c r="V237" s="128"/>
      <c r="W237" s="128" t="s">
        <v>171</v>
      </c>
      <c r="X237" s="128">
        <v>0</v>
      </c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28"/>
      <c r="AK237" s="128"/>
      <c r="AL237" s="128"/>
      <c r="AM237" s="128"/>
      <c r="AN237" s="128"/>
      <c r="AO237" s="128"/>
      <c r="AP237" s="128"/>
      <c r="AQ237" s="128"/>
      <c r="AR237" s="128"/>
      <c r="AS237" s="128"/>
      <c r="AT237" s="128"/>
      <c r="AU237" s="128"/>
      <c r="AV237" s="128"/>
      <c r="AW237" s="128"/>
      <c r="AX237" s="128"/>
    </row>
    <row r="238" spans="1:50" outlineLevel="3" x14ac:dyDescent="0.2">
      <c r="A238" s="134"/>
      <c r="B238" s="135"/>
      <c r="C238" s="152" t="s">
        <v>725</v>
      </c>
      <c r="D238" s="138"/>
      <c r="E238" s="182">
        <v>229</v>
      </c>
      <c r="F238" s="192"/>
      <c r="G238" s="192"/>
      <c r="H238" s="137"/>
      <c r="I238" s="136"/>
      <c r="J238" s="136"/>
      <c r="K238" s="136"/>
      <c r="L238" s="136"/>
      <c r="M238" s="137"/>
      <c r="N238" s="137"/>
      <c r="O238" s="137"/>
      <c r="P238" s="128"/>
      <c r="Q238" s="128"/>
      <c r="R238" s="128"/>
      <c r="S238" s="128"/>
      <c r="T238" s="128"/>
      <c r="U238" s="128"/>
      <c r="V238" s="128"/>
      <c r="W238" s="128" t="s">
        <v>171</v>
      </c>
      <c r="X238" s="128">
        <v>0</v>
      </c>
      <c r="Y238" s="128"/>
      <c r="Z238" s="128"/>
      <c r="AA238" s="128"/>
      <c r="AB238" s="128"/>
      <c r="AC238" s="128"/>
      <c r="AD238" s="128"/>
      <c r="AE238" s="128"/>
      <c r="AF238" s="128"/>
      <c r="AG238" s="128"/>
      <c r="AH238" s="128"/>
      <c r="AI238" s="128"/>
      <c r="AJ238" s="128"/>
      <c r="AK238" s="128"/>
      <c r="AL238" s="128"/>
      <c r="AM238" s="128"/>
      <c r="AN238" s="128"/>
      <c r="AO238" s="128"/>
      <c r="AP238" s="128"/>
      <c r="AQ238" s="128"/>
      <c r="AR238" s="128"/>
      <c r="AS238" s="128"/>
      <c r="AT238" s="128"/>
      <c r="AU238" s="128"/>
      <c r="AV238" s="128"/>
      <c r="AW238" s="128"/>
      <c r="AX238" s="128"/>
    </row>
    <row r="239" spans="1:50" outlineLevel="3" x14ac:dyDescent="0.2">
      <c r="A239" s="134"/>
      <c r="B239" s="135"/>
      <c r="C239" s="152" t="s">
        <v>726</v>
      </c>
      <c r="D239" s="138"/>
      <c r="E239" s="182">
        <v>115.9</v>
      </c>
      <c r="F239" s="192"/>
      <c r="G239" s="192"/>
      <c r="H239" s="137"/>
      <c r="I239" s="136"/>
      <c r="J239" s="136"/>
      <c r="K239" s="136"/>
      <c r="L239" s="136"/>
      <c r="M239" s="137"/>
      <c r="N239" s="137"/>
      <c r="O239" s="137"/>
      <c r="P239" s="128"/>
      <c r="Q239" s="128"/>
      <c r="R239" s="128"/>
      <c r="S239" s="128"/>
      <c r="T239" s="128"/>
      <c r="U239" s="128"/>
      <c r="V239" s="128"/>
      <c r="W239" s="128" t="s">
        <v>171</v>
      </c>
      <c r="X239" s="128">
        <v>0</v>
      </c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28"/>
      <c r="AK239" s="128"/>
      <c r="AL239" s="128"/>
      <c r="AM239" s="128"/>
      <c r="AN239" s="128"/>
      <c r="AO239" s="128"/>
      <c r="AP239" s="128"/>
      <c r="AQ239" s="128"/>
      <c r="AR239" s="128"/>
      <c r="AS239" s="128"/>
      <c r="AT239" s="128"/>
      <c r="AU239" s="128"/>
      <c r="AV239" s="128"/>
      <c r="AW239" s="128"/>
      <c r="AX239" s="128"/>
    </row>
    <row r="240" spans="1:50" outlineLevel="3" x14ac:dyDescent="0.2">
      <c r="A240" s="134"/>
      <c r="B240" s="135"/>
      <c r="C240" s="152" t="s">
        <v>727</v>
      </c>
      <c r="D240" s="138"/>
      <c r="E240" s="182">
        <v>15</v>
      </c>
      <c r="F240" s="192"/>
      <c r="G240" s="192"/>
      <c r="H240" s="137"/>
      <c r="I240" s="136"/>
      <c r="J240" s="136"/>
      <c r="K240" s="136"/>
      <c r="L240" s="136"/>
      <c r="M240" s="137"/>
      <c r="N240" s="137"/>
      <c r="O240" s="137"/>
      <c r="P240" s="128"/>
      <c r="Q240" s="128"/>
      <c r="R240" s="128"/>
      <c r="S240" s="128"/>
      <c r="T240" s="128"/>
      <c r="U240" s="128"/>
      <c r="V240" s="128"/>
      <c r="W240" s="128" t="s">
        <v>171</v>
      </c>
      <c r="X240" s="128">
        <v>0</v>
      </c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8"/>
      <c r="AT240" s="128"/>
      <c r="AU240" s="128"/>
      <c r="AV240" s="128"/>
      <c r="AW240" s="128"/>
      <c r="AX240" s="128"/>
    </row>
    <row r="241" spans="1:50" outlineLevel="3" x14ac:dyDescent="0.2">
      <c r="A241" s="134"/>
      <c r="B241" s="135"/>
      <c r="C241" s="152" t="s">
        <v>728</v>
      </c>
      <c r="D241" s="138"/>
      <c r="E241" s="182">
        <v>48.69</v>
      </c>
      <c r="F241" s="192"/>
      <c r="G241" s="192"/>
      <c r="H241" s="137"/>
      <c r="I241" s="136"/>
      <c r="J241" s="136"/>
      <c r="K241" s="136"/>
      <c r="L241" s="136"/>
      <c r="M241" s="137"/>
      <c r="N241" s="137"/>
      <c r="O241" s="137"/>
      <c r="P241" s="128"/>
      <c r="Q241" s="128"/>
      <c r="R241" s="128"/>
      <c r="S241" s="128"/>
      <c r="T241" s="128"/>
      <c r="U241" s="128"/>
      <c r="V241" s="128"/>
      <c r="W241" s="128" t="s">
        <v>171</v>
      </c>
      <c r="X241" s="128">
        <v>0</v>
      </c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8"/>
      <c r="AK241" s="128"/>
      <c r="AL241" s="128"/>
      <c r="AM241" s="128"/>
      <c r="AN241" s="128"/>
      <c r="AO241" s="128"/>
      <c r="AP241" s="128"/>
      <c r="AQ241" s="128"/>
      <c r="AR241" s="128"/>
      <c r="AS241" s="128"/>
      <c r="AT241" s="128"/>
      <c r="AU241" s="128"/>
      <c r="AV241" s="128"/>
      <c r="AW241" s="128"/>
      <c r="AX241" s="128"/>
    </row>
    <row r="242" spans="1:50" outlineLevel="3" x14ac:dyDescent="0.2">
      <c r="A242" s="134"/>
      <c r="B242" s="135"/>
      <c r="C242" s="152" t="s">
        <v>729</v>
      </c>
      <c r="D242" s="138"/>
      <c r="E242" s="182">
        <v>73.2</v>
      </c>
      <c r="F242" s="192"/>
      <c r="G242" s="192"/>
      <c r="H242" s="137"/>
      <c r="I242" s="136"/>
      <c r="J242" s="136"/>
      <c r="K242" s="136"/>
      <c r="L242" s="136"/>
      <c r="M242" s="137"/>
      <c r="N242" s="137"/>
      <c r="O242" s="137"/>
      <c r="P242" s="128"/>
      <c r="Q242" s="128"/>
      <c r="R242" s="128"/>
      <c r="S242" s="128"/>
      <c r="T242" s="128"/>
      <c r="U242" s="128"/>
      <c r="V242" s="128"/>
      <c r="W242" s="128" t="s">
        <v>171</v>
      </c>
      <c r="X242" s="128">
        <v>0</v>
      </c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8"/>
      <c r="AK242" s="128"/>
      <c r="AL242" s="128"/>
      <c r="AM242" s="128"/>
      <c r="AN242" s="128"/>
      <c r="AO242" s="128"/>
      <c r="AP242" s="128"/>
      <c r="AQ242" s="128"/>
      <c r="AR242" s="128"/>
      <c r="AS242" s="128"/>
      <c r="AT242" s="128"/>
      <c r="AU242" s="128"/>
      <c r="AV242" s="128"/>
      <c r="AW242" s="128"/>
      <c r="AX242" s="128"/>
    </row>
    <row r="243" spans="1:50" outlineLevel="3" x14ac:dyDescent="0.2">
      <c r="A243" s="134"/>
      <c r="B243" s="135"/>
      <c r="C243" s="152" t="s">
        <v>730</v>
      </c>
      <c r="D243" s="138"/>
      <c r="E243" s="182">
        <v>50.58</v>
      </c>
      <c r="F243" s="192"/>
      <c r="G243" s="192"/>
      <c r="H243" s="137"/>
      <c r="I243" s="136"/>
      <c r="J243" s="136"/>
      <c r="K243" s="136"/>
      <c r="L243" s="136"/>
      <c r="M243" s="137"/>
      <c r="N243" s="137"/>
      <c r="O243" s="137"/>
      <c r="P243" s="128"/>
      <c r="Q243" s="128"/>
      <c r="R243" s="128"/>
      <c r="S243" s="128"/>
      <c r="T243" s="128"/>
      <c r="U243" s="128"/>
      <c r="V243" s="128"/>
      <c r="W243" s="128" t="s">
        <v>171</v>
      </c>
      <c r="X243" s="128">
        <v>0</v>
      </c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28"/>
      <c r="AK243" s="128"/>
      <c r="AL243" s="128"/>
      <c r="AM243" s="128"/>
      <c r="AN243" s="128"/>
      <c r="AO243" s="128"/>
      <c r="AP243" s="128"/>
      <c r="AQ243" s="128"/>
      <c r="AR243" s="128"/>
      <c r="AS243" s="128"/>
      <c r="AT243" s="128"/>
      <c r="AU243" s="128"/>
      <c r="AV243" s="128"/>
      <c r="AW243" s="128"/>
      <c r="AX243" s="128"/>
    </row>
    <row r="244" spans="1:50" outlineLevel="3" x14ac:dyDescent="0.2">
      <c r="A244" s="134"/>
      <c r="B244" s="135"/>
      <c r="C244" s="152" t="s">
        <v>731</v>
      </c>
      <c r="D244" s="138"/>
      <c r="E244" s="182">
        <v>57.96</v>
      </c>
      <c r="F244" s="192"/>
      <c r="G244" s="192"/>
      <c r="H244" s="137"/>
      <c r="I244" s="136"/>
      <c r="J244" s="136"/>
      <c r="K244" s="136"/>
      <c r="L244" s="136"/>
      <c r="M244" s="137"/>
      <c r="N244" s="137"/>
      <c r="O244" s="137"/>
      <c r="P244" s="128"/>
      <c r="Q244" s="128"/>
      <c r="R244" s="128"/>
      <c r="S244" s="128"/>
      <c r="T244" s="128"/>
      <c r="U244" s="128"/>
      <c r="V244" s="128"/>
      <c r="W244" s="128" t="s">
        <v>171</v>
      </c>
      <c r="X244" s="128">
        <v>0</v>
      </c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28"/>
      <c r="AK244" s="128"/>
      <c r="AL244" s="128"/>
      <c r="AM244" s="128"/>
      <c r="AN244" s="128"/>
      <c r="AO244" s="128"/>
      <c r="AP244" s="128"/>
      <c r="AQ244" s="128"/>
      <c r="AR244" s="128"/>
      <c r="AS244" s="128"/>
      <c r="AT244" s="128"/>
      <c r="AU244" s="128"/>
      <c r="AV244" s="128"/>
      <c r="AW244" s="128"/>
      <c r="AX244" s="128"/>
    </row>
    <row r="245" spans="1:50" outlineLevel="3" x14ac:dyDescent="0.2">
      <c r="A245" s="134"/>
      <c r="B245" s="135"/>
      <c r="C245" s="152" t="s">
        <v>733</v>
      </c>
      <c r="D245" s="138"/>
      <c r="E245" s="182">
        <v>53.56</v>
      </c>
      <c r="F245" s="192"/>
      <c r="G245" s="192"/>
      <c r="H245" s="137"/>
      <c r="I245" s="136"/>
      <c r="J245" s="136"/>
      <c r="K245" s="136"/>
      <c r="L245" s="136"/>
      <c r="M245" s="137"/>
      <c r="N245" s="137"/>
      <c r="O245" s="137"/>
      <c r="P245" s="128"/>
      <c r="Q245" s="128"/>
      <c r="R245" s="128"/>
      <c r="S245" s="128"/>
      <c r="T245" s="128"/>
      <c r="U245" s="128"/>
      <c r="V245" s="128"/>
      <c r="W245" s="128" t="s">
        <v>171</v>
      </c>
      <c r="X245" s="128">
        <v>0</v>
      </c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28"/>
      <c r="AK245" s="128"/>
      <c r="AL245" s="128"/>
      <c r="AM245" s="128"/>
      <c r="AN245" s="128"/>
      <c r="AO245" s="128"/>
      <c r="AP245" s="128"/>
      <c r="AQ245" s="128"/>
      <c r="AR245" s="128"/>
      <c r="AS245" s="128"/>
      <c r="AT245" s="128"/>
      <c r="AU245" s="128"/>
      <c r="AV245" s="128"/>
      <c r="AW245" s="128"/>
      <c r="AX245" s="128"/>
    </row>
    <row r="246" spans="1:50" outlineLevel="3" x14ac:dyDescent="0.2">
      <c r="A246" s="134"/>
      <c r="B246" s="135"/>
      <c r="C246" s="152" t="s">
        <v>734</v>
      </c>
      <c r="D246" s="138"/>
      <c r="E246" s="182">
        <v>9.34</v>
      </c>
      <c r="F246" s="192"/>
      <c r="G246" s="192"/>
      <c r="H246" s="137"/>
      <c r="I246" s="136"/>
      <c r="J246" s="136"/>
      <c r="K246" s="136"/>
      <c r="L246" s="136"/>
      <c r="M246" s="137"/>
      <c r="N246" s="137"/>
      <c r="O246" s="137"/>
      <c r="P246" s="128"/>
      <c r="Q246" s="128"/>
      <c r="R246" s="128"/>
      <c r="S246" s="128"/>
      <c r="T246" s="128"/>
      <c r="U246" s="128"/>
      <c r="V246" s="128"/>
      <c r="W246" s="128" t="s">
        <v>171</v>
      </c>
      <c r="X246" s="128">
        <v>0</v>
      </c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8"/>
      <c r="AV246" s="128"/>
      <c r="AW246" s="128"/>
      <c r="AX246" s="128"/>
    </row>
    <row r="247" spans="1:50" outlineLevel="3" x14ac:dyDescent="0.2">
      <c r="A247" s="134"/>
      <c r="B247" s="135"/>
      <c r="C247" s="152" t="s">
        <v>735</v>
      </c>
      <c r="D247" s="138"/>
      <c r="E247" s="182">
        <v>56.94</v>
      </c>
      <c r="F247" s="192"/>
      <c r="G247" s="192"/>
      <c r="H247" s="137"/>
      <c r="I247" s="136"/>
      <c r="J247" s="136"/>
      <c r="K247" s="136"/>
      <c r="L247" s="136"/>
      <c r="M247" s="137"/>
      <c r="N247" s="137"/>
      <c r="O247" s="137"/>
      <c r="P247" s="128"/>
      <c r="Q247" s="128"/>
      <c r="R247" s="128"/>
      <c r="S247" s="128"/>
      <c r="T247" s="128"/>
      <c r="U247" s="128"/>
      <c r="V247" s="128"/>
      <c r="W247" s="128" t="s">
        <v>171</v>
      </c>
      <c r="X247" s="128">
        <v>0</v>
      </c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28"/>
      <c r="AK247" s="128"/>
      <c r="AL247" s="128"/>
      <c r="AM247" s="128"/>
      <c r="AN247" s="128"/>
      <c r="AO247" s="128"/>
      <c r="AP247" s="128"/>
      <c r="AQ247" s="128"/>
      <c r="AR247" s="128"/>
      <c r="AS247" s="128"/>
      <c r="AT247" s="128"/>
      <c r="AU247" s="128"/>
      <c r="AV247" s="128"/>
      <c r="AW247" s="128"/>
      <c r="AX247" s="128"/>
    </row>
    <row r="248" spans="1:50" outlineLevel="3" x14ac:dyDescent="0.2">
      <c r="A248" s="134"/>
      <c r="B248" s="135"/>
      <c r="C248" s="152" t="s">
        <v>736</v>
      </c>
      <c r="D248" s="138"/>
      <c r="E248" s="182">
        <v>85.38</v>
      </c>
      <c r="F248" s="192"/>
      <c r="G248" s="192"/>
      <c r="H248" s="137"/>
      <c r="I248" s="136"/>
      <c r="J248" s="136"/>
      <c r="K248" s="136"/>
      <c r="L248" s="136"/>
      <c r="M248" s="137"/>
      <c r="N248" s="137"/>
      <c r="O248" s="137"/>
      <c r="P248" s="128"/>
      <c r="Q248" s="128"/>
      <c r="R248" s="128"/>
      <c r="S248" s="128"/>
      <c r="T248" s="128"/>
      <c r="U248" s="128"/>
      <c r="V248" s="128"/>
      <c r="W248" s="128" t="s">
        <v>171</v>
      </c>
      <c r="X248" s="128">
        <v>0</v>
      </c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28"/>
      <c r="AK248" s="128"/>
      <c r="AL248" s="128"/>
      <c r="AM248" s="128"/>
      <c r="AN248" s="128"/>
      <c r="AO248" s="128"/>
      <c r="AP248" s="128"/>
      <c r="AQ248" s="128"/>
      <c r="AR248" s="128"/>
      <c r="AS248" s="128"/>
      <c r="AT248" s="128"/>
      <c r="AU248" s="128"/>
      <c r="AV248" s="128"/>
      <c r="AW248" s="128"/>
      <c r="AX248" s="128"/>
    </row>
    <row r="249" spans="1:50" outlineLevel="3" x14ac:dyDescent="0.2">
      <c r="A249" s="134"/>
      <c r="B249" s="135"/>
      <c r="C249" s="152" t="s">
        <v>740</v>
      </c>
      <c r="D249" s="138"/>
      <c r="E249" s="182">
        <v>32.4</v>
      </c>
      <c r="F249" s="192"/>
      <c r="G249" s="192"/>
      <c r="H249" s="137"/>
      <c r="I249" s="136"/>
      <c r="J249" s="136"/>
      <c r="K249" s="136"/>
      <c r="L249" s="136"/>
      <c r="M249" s="137"/>
      <c r="N249" s="137"/>
      <c r="O249" s="137"/>
      <c r="P249" s="128"/>
      <c r="Q249" s="128"/>
      <c r="R249" s="128"/>
      <c r="S249" s="128"/>
      <c r="T249" s="128"/>
      <c r="U249" s="128"/>
      <c r="V249" s="128"/>
      <c r="W249" s="128" t="s">
        <v>171</v>
      </c>
      <c r="X249" s="128">
        <v>0</v>
      </c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28"/>
      <c r="AK249" s="128"/>
      <c r="AL249" s="128"/>
      <c r="AM249" s="128"/>
      <c r="AN249" s="128"/>
      <c r="AO249" s="128"/>
      <c r="AP249" s="128"/>
      <c r="AQ249" s="128"/>
      <c r="AR249" s="128"/>
      <c r="AS249" s="128"/>
      <c r="AT249" s="128"/>
      <c r="AU249" s="128"/>
      <c r="AV249" s="128"/>
      <c r="AW249" s="128"/>
      <c r="AX249" s="128"/>
    </row>
    <row r="250" spans="1:50" outlineLevel="3" x14ac:dyDescent="0.2">
      <c r="A250" s="134"/>
      <c r="B250" s="135"/>
      <c r="C250" s="152" t="s">
        <v>741</v>
      </c>
      <c r="D250" s="138"/>
      <c r="E250" s="182">
        <v>21.6</v>
      </c>
      <c r="F250" s="192"/>
      <c r="G250" s="192"/>
      <c r="H250" s="137"/>
      <c r="I250" s="136"/>
      <c r="J250" s="136"/>
      <c r="K250" s="136"/>
      <c r="L250" s="136"/>
      <c r="M250" s="137"/>
      <c r="N250" s="137"/>
      <c r="O250" s="137"/>
      <c r="P250" s="128"/>
      <c r="Q250" s="128"/>
      <c r="R250" s="128"/>
      <c r="S250" s="128"/>
      <c r="T250" s="128"/>
      <c r="U250" s="128"/>
      <c r="V250" s="128"/>
      <c r="W250" s="128" t="s">
        <v>171</v>
      </c>
      <c r="X250" s="128">
        <v>0</v>
      </c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8"/>
      <c r="AK250" s="128"/>
      <c r="AL250" s="128"/>
      <c r="AM250" s="128"/>
      <c r="AN250" s="128"/>
      <c r="AO250" s="128"/>
      <c r="AP250" s="128"/>
      <c r="AQ250" s="128"/>
      <c r="AR250" s="128"/>
      <c r="AS250" s="128"/>
      <c r="AT250" s="128"/>
      <c r="AU250" s="128"/>
      <c r="AV250" s="128"/>
      <c r="AW250" s="128"/>
      <c r="AX250" s="128"/>
    </row>
    <row r="251" spans="1:50" outlineLevel="3" x14ac:dyDescent="0.2">
      <c r="A251" s="134"/>
      <c r="B251" s="135"/>
      <c r="C251" s="152" t="s">
        <v>742</v>
      </c>
      <c r="D251" s="138"/>
      <c r="E251" s="182">
        <v>41.4</v>
      </c>
      <c r="F251" s="192"/>
      <c r="G251" s="192"/>
      <c r="H251" s="137"/>
      <c r="I251" s="136"/>
      <c r="J251" s="136"/>
      <c r="K251" s="136"/>
      <c r="L251" s="136"/>
      <c r="M251" s="137"/>
      <c r="N251" s="137"/>
      <c r="O251" s="137"/>
      <c r="P251" s="128"/>
      <c r="Q251" s="128"/>
      <c r="R251" s="128"/>
      <c r="S251" s="128"/>
      <c r="T251" s="128"/>
      <c r="U251" s="128"/>
      <c r="V251" s="128"/>
      <c r="W251" s="128" t="s">
        <v>171</v>
      </c>
      <c r="X251" s="128">
        <v>0</v>
      </c>
      <c r="Y251" s="128"/>
      <c r="Z251" s="128"/>
      <c r="AA251" s="128"/>
      <c r="AB251" s="128"/>
      <c r="AC251" s="128"/>
      <c r="AD251" s="128"/>
      <c r="AE251" s="128"/>
      <c r="AF251" s="128"/>
      <c r="AG251" s="128"/>
      <c r="AH251" s="128"/>
      <c r="AI251" s="128"/>
      <c r="AJ251" s="128"/>
      <c r="AK251" s="128"/>
      <c r="AL251" s="128"/>
      <c r="AM251" s="128"/>
      <c r="AN251" s="128"/>
      <c r="AO251" s="128"/>
      <c r="AP251" s="128"/>
      <c r="AQ251" s="128"/>
      <c r="AR251" s="128"/>
      <c r="AS251" s="128"/>
      <c r="AT251" s="128"/>
      <c r="AU251" s="128"/>
      <c r="AV251" s="128"/>
      <c r="AW251" s="128"/>
      <c r="AX251" s="128"/>
    </row>
    <row r="252" spans="1:50" outlineLevel="3" x14ac:dyDescent="0.2">
      <c r="A252" s="134"/>
      <c r="B252" s="135"/>
      <c r="C252" s="152" t="s">
        <v>743</v>
      </c>
      <c r="D252" s="138"/>
      <c r="E252" s="182">
        <v>69.39</v>
      </c>
      <c r="F252" s="192"/>
      <c r="G252" s="192"/>
      <c r="H252" s="137"/>
      <c r="I252" s="136"/>
      <c r="J252" s="136"/>
      <c r="K252" s="136"/>
      <c r="L252" s="136"/>
      <c r="M252" s="137"/>
      <c r="N252" s="137"/>
      <c r="O252" s="137"/>
      <c r="P252" s="128"/>
      <c r="Q252" s="128"/>
      <c r="R252" s="128"/>
      <c r="S252" s="128"/>
      <c r="T252" s="128"/>
      <c r="U252" s="128"/>
      <c r="V252" s="128"/>
      <c r="W252" s="128" t="s">
        <v>171</v>
      </c>
      <c r="X252" s="128">
        <v>0</v>
      </c>
      <c r="Y252" s="128"/>
      <c r="Z252" s="128"/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8"/>
      <c r="AL252" s="128"/>
      <c r="AM252" s="128"/>
      <c r="AN252" s="128"/>
      <c r="AO252" s="128"/>
      <c r="AP252" s="128"/>
      <c r="AQ252" s="128"/>
      <c r="AR252" s="128"/>
      <c r="AS252" s="128"/>
      <c r="AT252" s="128"/>
      <c r="AU252" s="128"/>
      <c r="AV252" s="128"/>
      <c r="AW252" s="128"/>
      <c r="AX252" s="128"/>
    </row>
    <row r="253" spans="1:50" outlineLevel="3" x14ac:dyDescent="0.2">
      <c r="A253" s="134"/>
      <c r="B253" s="135"/>
      <c r="C253" s="152" t="s">
        <v>745</v>
      </c>
      <c r="D253" s="138"/>
      <c r="E253" s="182">
        <v>39.6</v>
      </c>
      <c r="F253" s="192"/>
      <c r="G253" s="192"/>
      <c r="H253" s="137"/>
      <c r="I253" s="136"/>
      <c r="J253" s="136"/>
      <c r="K253" s="136"/>
      <c r="L253" s="136"/>
      <c r="M253" s="137"/>
      <c r="N253" s="137"/>
      <c r="O253" s="137"/>
      <c r="P253" s="128"/>
      <c r="Q253" s="128"/>
      <c r="R253" s="128"/>
      <c r="S253" s="128"/>
      <c r="T253" s="128"/>
      <c r="U253" s="128"/>
      <c r="V253" s="128"/>
      <c r="W253" s="128" t="s">
        <v>171</v>
      </c>
      <c r="X253" s="128">
        <v>0</v>
      </c>
      <c r="Y253" s="128"/>
      <c r="Z253" s="128"/>
      <c r="AA253" s="128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8"/>
      <c r="AL253" s="128"/>
      <c r="AM253" s="128"/>
      <c r="AN253" s="128"/>
      <c r="AO253" s="128"/>
      <c r="AP253" s="128"/>
      <c r="AQ253" s="128"/>
      <c r="AR253" s="128"/>
      <c r="AS253" s="128"/>
      <c r="AT253" s="128"/>
      <c r="AU253" s="128"/>
      <c r="AV253" s="128"/>
      <c r="AW253" s="128"/>
      <c r="AX253" s="128"/>
    </row>
    <row r="254" spans="1:50" outlineLevel="3" x14ac:dyDescent="0.2">
      <c r="A254" s="134"/>
      <c r="B254" s="135"/>
      <c r="C254" s="152" t="s">
        <v>746</v>
      </c>
      <c r="D254" s="138"/>
      <c r="E254" s="182">
        <v>45.6</v>
      </c>
      <c r="F254" s="192"/>
      <c r="G254" s="192"/>
      <c r="H254" s="137"/>
      <c r="I254" s="136"/>
      <c r="J254" s="136"/>
      <c r="K254" s="136"/>
      <c r="L254" s="136"/>
      <c r="M254" s="137"/>
      <c r="N254" s="137"/>
      <c r="O254" s="137"/>
      <c r="P254" s="128"/>
      <c r="Q254" s="128"/>
      <c r="R254" s="128"/>
      <c r="S254" s="128"/>
      <c r="T254" s="128"/>
      <c r="U254" s="128"/>
      <c r="V254" s="128"/>
      <c r="W254" s="128" t="s">
        <v>171</v>
      </c>
      <c r="X254" s="128">
        <v>0</v>
      </c>
      <c r="Y254" s="128"/>
      <c r="Z254" s="128"/>
      <c r="AA254" s="128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8"/>
      <c r="AL254" s="128"/>
      <c r="AM254" s="128"/>
      <c r="AN254" s="128"/>
      <c r="AO254" s="128"/>
      <c r="AP254" s="128"/>
      <c r="AQ254" s="128"/>
      <c r="AR254" s="128"/>
      <c r="AS254" s="128"/>
      <c r="AT254" s="128"/>
      <c r="AU254" s="128"/>
      <c r="AV254" s="128"/>
      <c r="AW254" s="128"/>
      <c r="AX254" s="128"/>
    </row>
    <row r="255" spans="1:50" outlineLevel="3" x14ac:dyDescent="0.2">
      <c r="A255" s="134"/>
      <c r="B255" s="135"/>
      <c r="C255" s="152" t="s">
        <v>747</v>
      </c>
      <c r="D255" s="138"/>
      <c r="E255" s="182">
        <v>42.48</v>
      </c>
      <c r="F255" s="192"/>
      <c r="G255" s="192"/>
      <c r="H255" s="137"/>
      <c r="I255" s="136"/>
      <c r="J255" s="136"/>
      <c r="K255" s="136"/>
      <c r="L255" s="136"/>
      <c r="M255" s="137"/>
      <c r="N255" s="137"/>
      <c r="O255" s="137"/>
      <c r="P255" s="128"/>
      <c r="Q255" s="128"/>
      <c r="R255" s="128"/>
      <c r="S255" s="128"/>
      <c r="T255" s="128"/>
      <c r="U255" s="128"/>
      <c r="V255" s="128"/>
      <c r="W255" s="128" t="s">
        <v>171</v>
      </c>
      <c r="X255" s="128">
        <v>0</v>
      </c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8"/>
      <c r="AL255" s="128"/>
      <c r="AM255" s="128"/>
      <c r="AN255" s="128"/>
      <c r="AO255" s="128"/>
      <c r="AP255" s="128"/>
      <c r="AQ255" s="128"/>
      <c r="AR255" s="128"/>
      <c r="AS255" s="128"/>
      <c r="AT255" s="128"/>
      <c r="AU255" s="128"/>
      <c r="AV255" s="128"/>
      <c r="AW255" s="128"/>
      <c r="AX255" s="128"/>
    </row>
    <row r="256" spans="1:50" outlineLevel="3" x14ac:dyDescent="0.2">
      <c r="A256" s="134"/>
      <c r="B256" s="135"/>
      <c r="C256" s="152" t="s">
        <v>748</v>
      </c>
      <c r="D256" s="138"/>
      <c r="E256" s="182">
        <v>25.14</v>
      </c>
      <c r="F256" s="192"/>
      <c r="G256" s="192"/>
      <c r="H256" s="137"/>
      <c r="I256" s="136"/>
      <c r="J256" s="136"/>
      <c r="K256" s="136"/>
      <c r="L256" s="136"/>
      <c r="M256" s="137"/>
      <c r="N256" s="137"/>
      <c r="O256" s="137"/>
      <c r="P256" s="128"/>
      <c r="Q256" s="128"/>
      <c r="R256" s="128"/>
      <c r="S256" s="128"/>
      <c r="T256" s="128"/>
      <c r="U256" s="128"/>
      <c r="V256" s="128"/>
      <c r="W256" s="128" t="s">
        <v>171</v>
      </c>
      <c r="X256" s="128">
        <v>0</v>
      </c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28"/>
      <c r="AK256" s="128"/>
      <c r="AL256" s="128"/>
      <c r="AM256" s="128"/>
      <c r="AN256" s="128"/>
      <c r="AO256" s="128"/>
      <c r="AP256" s="128"/>
      <c r="AQ256" s="128"/>
      <c r="AR256" s="128"/>
      <c r="AS256" s="128"/>
      <c r="AT256" s="128"/>
      <c r="AU256" s="128"/>
      <c r="AV256" s="128"/>
      <c r="AW256" s="128"/>
      <c r="AX256" s="128"/>
    </row>
    <row r="257" spans="1:50" outlineLevel="3" x14ac:dyDescent="0.2">
      <c r="A257" s="134"/>
      <c r="B257" s="135"/>
      <c r="C257" s="152" t="s">
        <v>749</v>
      </c>
      <c r="D257" s="138"/>
      <c r="E257" s="182">
        <v>19.5</v>
      </c>
      <c r="F257" s="192"/>
      <c r="G257" s="192"/>
      <c r="H257" s="137"/>
      <c r="I257" s="136"/>
      <c r="J257" s="136"/>
      <c r="K257" s="136"/>
      <c r="L257" s="136"/>
      <c r="M257" s="137"/>
      <c r="N257" s="137"/>
      <c r="O257" s="137"/>
      <c r="P257" s="128"/>
      <c r="Q257" s="128"/>
      <c r="R257" s="128"/>
      <c r="S257" s="128"/>
      <c r="T257" s="128"/>
      <c r="U257" s="128"/>
      <c r="V257" s="128"/>
      <c r="W257" s="128" t="s">
        <v>171</v>
      </c>
      <c r="X257" s="128">
        <v>0</v>
      </c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8"/>
      <c r="AL257" s="128"/>
      <c r="AM257" s="128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</row>
    <row r="258" spans="1:50" outlineLevel="3" x14ac:dyDescent="0.2">
      <c r="A258" s="134"/>
      <c r="B258" s="135"/>
      <c r="C258" s="152" t="s">
        <v>750</v>
      </c>
      <c r="D258" s="138"/>
      <c r="E258" s="182">
        <v>93.54</v>
      </c>
      <c r="F258" s="192"/>
      <c r="G258" s="192"/>
      <c r="H258" s="137"/>
      <c r="I258" s="136"/>
      <c r="J258" s="136"/>
      <c r="K258" s="136"/>
      <c r="L258" s="136"/>
      <c r="M258" s="137"/>
      <c r="N258" s="137"/>
      <c r="O258" s="137"/>
      <c r="P258" s="128"/>
      <c r="Q258" s="128"/>
      <c r="R258" s="128"/>
      <c r="S258" s="128"/>
      <c r="T258" s="128"/>
      <c r="U258" s="128"/>
      <c r="V258" s="128"/>
      <c r="W258" s="128" t="s">
        <v>171</v>
      </c>
      <c r="X258" s="128">
        <v>0</v>
      </c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8"/>
      <c r="AL258" s="128"/>
      <c r="AM258" s="128"/>
      <c r="AN258" s="128"/>
      <c r="AO258" s="128"/>
      <c r="AP258" s="128"/>
      <c r="AQ258" s="128"/>
      <c r="AR258" s="128"/>
      <c r="AS258" s="128"/>
      <c r="AT258" s="128"/>
      <c r="AU258" s="128"/>
      <c r="AV258" s="128"/>
      <c r="AW258" s="128"/>
      <c r="AX258" s="128"/>
    </row>
    <row r="259" spans="1:50" outlineLevel="3" x14ac:dyDescent="0.2">
      <c r="A259" s="134"/>
      <c r="B259" s="135"/>
      <c r="C259" s="152" t="s">
        <v>751</v>
      </c>
      <c r="D259" s="138"/>
      <c r="E259" s="182">
        <v>164.34</v>
      </c>
      <c r="F259" s="192"/>
      <c r="G259" s="192"/>
      <c r="H259" s="137"/>
      <c r="I259" s="136"/>
      <c r="J259" s="136"/>
      <c r="K259" s="136"/>
      <c r="L259" s="136"/>
      <c r="M259" s="137"/>
      <c r="N259" s="137"/>
      <c r="O259" s="137"/>
      <c r="P259" s="128"/>
      <c r="Q259" s="128"/>
      <c r="R259" s="128"/>
      <c r="S259" s="128"/>
      <c r="T259" s="128"/>
      <c r="U259" s="128"/>
      <c r="V259" s="128"/>
      <c r="W259" s="128" t="s">
        <v>171</v>
      </c>
      <c r="X259" s="128">
        <v>0</v>
      </c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28"/>
      <c r="AK259" s="128"/>
      <c r="AL259" s="128"/>
      <c r="AM259" s="128"/>
      <c r="AN259" s="128"/>
      <c r="AO259" s="128"/>
      <c r="AP259" s="128"/>
      <c r="AQ259" s="128"/>
      <c r="AR259" s="128"/>
      <c r="AS259" s="128"/>
      <c r="AT259" s="128"/>
      <c r="AU259" s="128"/>
      <c r="AV259" s="128"/>
      <c r="AW259" s="128"/>
      <c r="AX259" s="128"/>
    </row>
    <row r="260" spans="1:50" outlineLevel="1" x14ac:dyDescent="0.2">
      <c r="A260" s="144">
        <v>18</v>
      </c>
      <c r="B260" s="145" t="s">
        <v>798</v>
      </c>
      <c r="C260" s="151" t="s">
        <v>799</v>
      </c>
      <c r="D260" s="146" t="s">
        <v>166</v>
      </c>
      <c r="E260" s="181">
        <v>781.25</v>
      </c>
      <c r="F260" s="190"/>
      <c r="G260" s="191">
        <f>ROUND(E260*F260,2)</f>
        <v>0</v>
      </c>
      <c r="H260" s="137">
        <v>21</v>
      </c>
      <c r="I260" s="136">
        <v>3.1E-4</v>
      </c>
      <c r="J260" s="136">
        <f>ROUND(E260*I260,2)</f>
        <v>0.24</v>
      </c>
      <c r="K260" s="136">
        <v>0</v>
      </c>
      <c r="L260" s="136">
        <f>ROUND(E260*K260,2)</f>
        <v>0</v>
      </c>
      <c r="M260" s="137" t="s">
        <v>167</v>
      </c>
      <c r="N260" s="137" t="s">
        <v>167</v>
      </c>
      <c r="O260" s="137" t="s">
        <v>168</v>
      </c>
      <c r="P260" s="128"/>
      <c r="Q260" s="128"/>
      <c r="R260" s="128"/>
      <c r="S260" s="128"/>
      <c r="T260" s="128"/>
      <c r="U260" s="128"/>
      <c r="V260" s="128"/>
      <c r="W260" s="128" t="s">
        <v>245</v>
      </c>
      <c r="X260" s="128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28"/>
      <c r="AK260" s="128"/>
      <c r="AL260" s="128"/>
      <c r="AM260" s="128"/>
      <c r="AN260" s="128"/>
      <c r="AO260" s="128"/>
      <c r="AP260" s="128"/>
      <c r="AQ260" s="128"/>
      <c r="AR260" s="128"/>
      <c r="AS260" s="128"/>
      <c r="AT260" s="128"/>
      <c r="AU260" s="128"/>
      <c r="AV260" s="128"/>
      <c r="AW260" s="128"/>
      <c r="AX260" s="128"/>
    </row>
    <row r="261" spans="1:50" outlineLevel="2" x14ac:dyDescent="0.2">
      <c r="A261" s="134"/>
      <c r="B261" s="135"/>
      <c r="C261" s="152" t="s">
        <v>797</v>
      </c>
      <c r="D261" s="138"/>
      <c r="E261" s="182"/>
      <c r="F261" s="192"/>
      <c r="G261" s="192"/>
      <c r="H261" s="137"/>
      <c r="I261" s="136"/>
      <c r="J261" s="136"/>
      <c r="K261" s="136"/>
      <c r="L261" s="136"/>
      <c r="M261" s="137"/>
      <c r="N261" s="137"/>
      <c r="O261" s="137"/>
      <c r="P261" s="128"/>
      <c r="Q261" s="128"/>
      <c r="R261" s="128"/>
      <c r="S261" s="128"/>
      <c r="T261" s="128"/>
      <c r="U261" s="128"/>
      <c r="V261" s="128"/>
      <c r="W261" s="128" t="s">
        <v>171</v>
      </c>
      <c r="X261" s="128">
        <v>0</v>
      </c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28"/>
      <c r="AK261" s="128"/>
      <c r="AL261" s="128"/>
      <c r="AM261" s="128"/>
      <c r="AN261" s="128"/>
      <c r="AO261" s="128"/>
      <c r="AP261" s="128"/>
      <c r="AQ261" s="128"/>
      <c r="AR261" s="128"/>
      <c r="AS261" s="128"/>
      <c r="AT261" s="128"/>
      <c r="AU261" s="128"/>
      <c r="AV261" s="128"/>
      <c r="AW261" s="128"/>
      <c r="AX261" s="128"/>
    </row>
    <row r="262" spans="1:50" outlineLevel="3" x14ac:dyDescent="0.2">
      <c r="A262" s="134"/>
      <c r="B262" s="135"/>
      <c r="C262" s="152" t="s">
        <v>767</v>
      </c>
      <c r="D262" s="138"/>
      <c r="E262" s="182">
        <v>77.58</v>
      </c>
      <c r="F262" s="192"/>
      <c r="G262" s="192"/>
      <c r="H262" s="137"/>
      <c r="I262" s="136"/>
      <c r="J262" s="136"/>
      <c r="K262" s="136"/>
      <c r="L262" s="136"/>
      <c r="M262" s="137"/>
      <c r="N262" s="137"/>
      <c r="O262" s="137"/>
      <c r="P262" s="128"/>
      <c r="Q262" s="128"/>
      <c r="R262" s="128"/>
      <c r="S262" s="128"/>
      <c r="T262" s="128"/>
      <c r="U262" s="128"/>
      <c r="V262" s="128"/>
      <c r="W262" s="128" t="s">
        <v>171</v>
      </c>
      <c r="X262" s="128">
        <v>0</v>
      </c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28"/>
      <c r="AK262" s="128"/>
      <c r="AL262" s="128"/>
      <c r="AM262" s="128"/>
      <c r="AN262" s="128"/>
      <c r="AO262" s="128"/>
      <c r="AP262" s="128"/>
      <c r="AQ262" s="128"/>
      <c r="AR262" s="128"/>
      <c r="AS262" s="128"/>
      <c r="AT262" s="128"/>
      <c r="AU262" s="128"/>
      <c r="AV262" s="128"/>
      <c r="AW262" s="128"/>
      <c r="AX262" s="128"/>
    </row>
    <row r="263" spans="1:50" outlineLevel="3" x14ac:dyDescent="0.2">
      <c r="A263" s="134"/>
      <c r="B263" s="135"/>
      <c r="C263" s="152" t="s">
        <v>771</v>
      </c>
      <c r="D263" s="138"/>
      <c r="E263" s="182">
        <v>85.38</v>
      </c>
      <c r="F263" s="192"/>
      <c r="G263" s="192"/>
      <c r="H263" s="137"/>
      <c r="I263" s="136"/>
      <c r="J263" s="136"/>
      <c r="K263" s="136"/>
      <c r="L263" s="136"/>
      <c r="M263" s="137"/>
      <c r="N263" s="137"/>
      <c r="O263" s="137"/>
      <c r="P263" s="128"/>
      <c r="Q263" s="128"/>
      <c r="R263" s="128"/>
      <c r="S263" s="128"/>
      <c r="T263" s="128"/>
      <c r="U263" s="128"/>
      <c r="V263" s="128"/>
      <c r="W263" s="128" t="s">
        <v>171</v>
      </c>
      <c r="X263" s="128">
        <v>0</v>
      </c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8"/>
      <c r="AK263" s="128"/>
      <c r="AL263" s="128"/>
      <c r="AM263" s="128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</row>
    <row r="264" spans="1:50" outlineLevel="3" x14ac:dyDescent="0.2">
      <c r="A264" s="134"/>
      <c r="B264" s="135"/>
      <c r="C264" s="152" t="s">
        <v>774</v>
      </c>
      <c r="D264" s="138"/>
      <c r="E264" s="182">
        <v>87.48</v>
      </c>
      <c r="F264" s="192"/>
      <c r="G264" s="192"/>
      <c r="H264" s="137"/>
      <c r="I264" s="136"/>
      <c r="J264" s="136"/>
      <c r="K264" s="136"/>
      <c r="L264" s="136"/>
      <c r="M264" s="137"/>
      <c r="N264" s="137"/>
      <c r="O264" s="137"/>
      <c r="P264" s="128"/>
      <c r="Q264" s="128"/>
      <c r="R264" s="128"/>
      <c r="S264" s="128"/>
      <c r="T264" s="128"/>
      <c r="U264" s="128"/>
      <c r="V264" s="128"/>
      <c r="W264" s="128" t="s">
        <v>171</v>
      </c>
      <c r="X264" s="128">
        <v>0</v>
      </c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28"/>
      <c r="AK264" s="128"/>
      <c r="AL264" s="128"/>
      <c r="AM264" s="128"/>
      <c r="AN264" s="128"/>
      <c r="AO264" s="128"/>
      <c r="AP264" s="128"/>
      <c r="AQ264" s="128"/>
      <c r="AR264" s="128"/>
      <c r="AS264" s="128"/>
      <c r="AT264" s="128"/>
      <c r="AU264" s="128"/>
      <c r="AV264" s="128"/>
      <c r="AW264" s="128"/>
      <c r="AX264" s="128"/>
    </row>
    <row r="265" spans="1:50" outlineLevel="3" x14ac:dyDescent="0.2">
      <c r="A265" s="134"/>
      <c r="B265" s="135"/>
      <c r="C265" s="152" t="s">
        <v>775</v>
      </c>
      <c r="D265" s="138"/>
      <c r="E265" s="182">
        <v>87.48</v>
      </c>
      <c r="F265" s="192"/>
      <c r="G265" s="192"/>
      <c r="H265" s="137"/>
      <c r="I265" s="136"/>
      <c r="J265" s="136"/>
      <c r="K265" s="136"/>
      <c r="L265" s="136"/>
      <c r="M265" s="137"/>
      <c r="N265" s="137"/>
      <c r="O265" s="137"/>
      <c r="P265" s="128"/>
      <c r="Q265" s="128"/>
      <c r="R265" s="128"/>
      <c r="S265" s="128"/>
      <c r="T265" s="128"/>
      <c r="U265" s="128"/>
      <c r="V265" s="128"/>
      <c r="W265" s="128" t="s">
        <v>171</v>
      </c>
      <c r="X265" s="128">
        <v>0</v>
      </c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28"/>
      <c r="AK265" s="128"/>
      <c r="AL265" s="128"/>
      <c r="AM265" s="128"/>
      <c r="AN265" s="128"/>
      <c r="AO265" s="128"/>
      <c r="AP265" s="128"/>
      <c r="AQ265" s="128"/>
      <c r="AR265" s="128"/>
      <c r="AS265" s="128"/>
      <c r="AT265" s="128"/>
      <c r="AU265" s="128"/>
      <c r="AV265" s="128"/>
      <c r="AW265" s="128"/>
      <c r="AX265" s="128"/>
    </row>
    <row r="266" spans="1:50" outlineLevel="3" x14ac:dyDescent="0.2">
      <c r="A266" s="134"/>
      <c r="B266" s="135"/>
      <c r="C266" s="152" t="s">
        <v>732</v>
      </c>
      <c r="D266" s="138"/>
      <c r="E266" s="182">
        <v>77.58</v>
      </c>
      <c r="F266" s="192"/>
      <c r="G266" s="192"/>
      <c r="H266" s="137"/>
      <c r="I266" s="136"/>
      <c r="J266" s="136"/>
      <c r="K266" s="136"/>
      <c r="L266" s="136"/>
      <c r="M266" s="137"/>
      <c r="N266" s="137"/>
      <c r="O266" s="137"/>
      <c r="P266" s="128"/>
      <c r="Q266" s="128"/>
      <c r="R266" s="128"/>
      <c r="S266" s="128"/>
      <c r="T266" s="128"/>
      <c r="U266" s="128"/>
      <c r="V266" s="128"/>
      <c r="W266" s="128" t="s">
        <v>171</v>
      </c>
      <c r="X266" s="128">
        <v>0</v>
      </c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28"/>
      <c r="AK266" s="128"/>
      <c r="AL266" s="128"/>
      <c r="AM266" s="128"/>
      <c r="AN266" s="128"/>
      <c r="AO266" s="128"/>
      <c r="AP266" s="128"/>
      <c r="AQ266" s="128"/>
      <c r="AR266" s="128"/>
      <c r="AS266" s="128"/>
      <c r="AT266" s="128"/>
      <c r="AU266" s="128"/>
      <c r="AV266" s="128"/>
      <c r="AW266" s="128"/>
      <c r="AX266" s="128"/>
    </row>
    <row r="267" spans="1:50" outlineLevel="3" x14ac:dyDescent="0.2">
      <c r="A267" s="134"/>
      <c r="B267" s="135"/>
      <c r="C267" s="152" t="s">
        <v>737</v>
      </c>
      <c r="D267" s="138"/>
      <c r="E267" s="182">
        <v>87.48</v>
      </c>
      <c r="F267" s="192"/>
      <c r="G267" s="192"/>
      <c r="H267" s="137"/>
      <c r="I267" s="136"/>
      <c r="J267" s="136"/>
      <c r="K267" s="136"/>
      <c r="L267" s="136"/>
      <c r="M267" s="137"/>
      <c r="N267" s="137"/>
      <c r="O267" s="137"/>
      <c r="P267" s="128"/>
      <c r="Q267" s="128"/>
      <c r="R267" s="128"/>
      <c r="S267" s="128"/>
      <c r="T267" s="128"/>
      <c r="U267" s="128"/>
      <c r="V267" s="128"/>
      <c r="W267" s="128" t="s">
        <v>171</v>
      </c>
      <c r="X267" s="128">
        <v>0</v>
      </c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8"/>
      <c r="AK267" s="128"/>
      <c r="AL267" s="128"/>
      <c r="AM267" s="128"/>
      <c r="AN267" s="128"/>
      <c r="AO267" s="128"/>
      <c r="AP267" s="128"/>
      <c r="AQ267" s="128"/>
      <c r="AR267" s="128"/>
      <c r="AS267" s="128"/>
      <c r="AT267" s="128"/>
      <c r="AU267" s="128"/>
      <c r="AV267" s="128"/>
      <c r="AW267" s="128"/>
      <c r="AX267" s="128"/>
    </row>
    <row r="268" spans="1:50" outlineLevel="3" x14ac:dyDescent="0.2">
      <c r="A268" s="134"/>
      <c r="B268" s="135"/>
      <c r="C268" s="152" t="s">
        <v>738</v>
      </c>
      <c r="D268" s="138"/>
      <c r="E268" s="182">
        <v>87.48</v>
      </c>
      <c r="F268" s="192"/>
      <c r="G268" s="192"/>
      <c r="H268" s="137"/>
      <c r="I268" s="136"/>
      <c r="J268" s="136"/>
      <c r="K268" s="136"/>
      <c r="L268" s="136"/>
      <c r="M268" s="137"/>
      <c r="N268" s="137"/>
      <c r="O268" s="137"/>
      <c r="P268" s="128"/>
      <c r="Q268" s="128"/>
      <c r="R268" s="128"/>
      <c r="S268" s="128"/>
      <c r="T268" s="128"/>
      <c r="U268" s="128"/>
      <c r="V268" s="128"/>
      <c r="W268" s="128" t="s">
        <v>171</v>
      </c>
      <c r="X268" s="128">
        <v>0</v>
      </c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8"/>
      <c r="AK268" s="128"/>
      <c r="AL268" s="128"/>
      <c r="AM268" s="128"/>
      <c r="AN268" s="128"/>
      <c r="AO268" s="128"/>
      <c r="AP268" s="128"/>
      <c r="AQ268" s="128"/>
      <c r="AR268" s="128"/>
      <c r="AS268" s="128"/>
      <c r="AT268" s="128"/>
      <c r="AU268" s="128"/>
      <c r="AV268" s="128"/>
      <c r="AW268" s="128"/>
      <c r="AX268" s="128"/>
    </row>
    <row r="269" spans="1:50" outlineLevel="3" x14ac:dyDescent="0.2">
      <c r="A269" s="134"/>
      <c r="B269" s="135"/>
      <c r="C269" s="152" t="s">
        <v>739</v>
      </c>
      <c r="D269" s="138"/>
      <c r="E269" s="182">
        <v>116</v>
      </c>
      <c r="F269" s="192"/>
      <c r="G269" s="192"/>
      <c r="H269" s="137"/>
      <c r="I269" s="136"/>
      <c r="J269" s="136"/>
      <c r="K269" s="136"/>
      <c r="L269" s="136"/>
      <c r="M269" s="137"/>
      <c r="N269" s="137"/>
      <c r="O269" s="137"/>
      <c r="P269" s="128"/>
      <c r="Q269" s="128"/>
      <c r="R269" s="128"/>
      <c r="S269" s="128"/>
      <c r="T269" s="128"/>
      <c r="U269" s="128"/>
      <c r="V269" s="128"/>
      <c r="W269" s="128" t="s">
        <v>171</v>
      </c>
      <c r="X269" s="128">
        <v>0</v>
      </c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8"/>
      <c r="AK269" s="128"/>
      <c r="AL269" s="128"/>
      <c r="AM269" s="128"/>
      <c r="AN269" s="128"/>
      <c r="AO269" s="128"/>
      <c r="AP269" s="128"/>
      <c r="AQ269" s="128"/>
      <c r="AR269" s="128"/>
      <c r="AS269" s="128"/>
      <c r="AT269" s="128"/>
      <c r="AU269" s="128"/>
      <c r="AV269" s="128"/>
      <c r="AW269" s="128"/>
      <c r="AX269" s="128"/>
    </row>
    <row r="270" spans="1:50" outlineLevel="3" x14ac:dyDescent="0.2">
      <c r="A270" s="134"/>
      <c r="B270" s="135"/>
      <c r="C270" s="152" t="s">
        <v>744</v>
      </c>
      <c r="D270" s="138"/>
      <c r="E270" s="182">
        <v>74.790000000000006</v>
      </c>
      <c r="F270" s="192"/>
      <c r="G270" s="192"/>
      <c r="H270" s="137"/>
      <c r="I270" s="136"/>
      <c r="J270" s="136"/>
      <c r="K270" s="136"/>
      <c r="L270" s="136"/>
      <c r="M270" s="137"/>
      <c r="N270" s="137"/>
      <c r="O270" s="137"/>
      <c r="P270" s="128"/>
      <c r="Q270" s="128"/>
      <c r="R270" s="128"/>
      <c r="S270" s="128"/>
      <c r="T270" s="128"/>
      <c r="U270" s="128"/>
      <c r="V270" s="128"/>
      <c r="W270" s="128" t="s">
        <v>171</v>
      </c>
      <c r="X270" s="128">
        <v>0</v>
      </c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28"/>
      <c r="AK270" s="128"/>
      <c r="AL270" s="128"/>
      <c r="AM270" s="128"/>
      <c r="AN270" s="128"/>
      <c r="AO270" s="128"/>
      <c r="AP270" s="128"/>
      <c r="AQ270" s="128"/>
      <c r="AR270" s="128"/>
      <c r="AS270" s="128"/>
      <c r="AT270" s="128"/>
      <c r="AU270" s="128"/>
      <c r="AV270" s="128"/>
      <c r="AW270" s="128"/>
      <c r="AX270" s="128"/>
    </row>
    <row r="271" spans="1:50" x14ac:dyDescent="0.2">
      <c r="A271" s="141" t="s">
        <v>162</v>
      </c>
      <c r="B271" s="142" t="s">
        <v>127</v>
      </c>
      <c r="C271" s="150" t="s">
        <v>128</v>
      </c>
      <c r="D271" s="143"/>
      <c r="E271" s="180"/>
      <c r="F271" s="188"/>
      <c r="G271" s="189">
        <f>SUMIF(W272:W279,"&lt;&gt;NOR",G272:G279)</f>
        <v>0</v>
      </c>
      <c r="H271" s="140"/>
      <c r="I271" s="139"/>
      <c r="J271" s="139">
        <f>SUM(J272:J279)</f>
        <v>1.58</v>
      </c>
      <c r="K271" s="139"/>
      <c r="L271" s="139">
        <f>SUM(L272:L279)</f>
        <v>0</v>
      </c>
      <c r="M271" s="140"/>
      <c r="N271" s="140"/>
      <c r="O271" s="140"/>
      <c r="W271" t="s">
        <v>163</v>
      </c>
    </row>
    <row r="272" spans="1:50" outlineLevel="1" x14ac:dyDescent="0.2">
      <c r="A272" s="144">
        <v>19</v>
      </c>
      <c r="B272" s="145" t="s">
        <v>800</v>
      </c>
      <c r="C272" s="151" t="s">
        <v>801</v>
      </c>
      <c r="D272" s="146" t="s">
        <v>166</v>
      </c>
      <c r="E272" s="181">
        <v>432.68</v>
      </c>
      <c r="F272" s="190"/>
      <c r="G272" s="191">
        <f>ROUND(E272*F272,2)</f>
        <v>0</v>
      </c>
      <c r="H272" s="137">
        <v>21</v>
      </c>
      <c r="I272" s="136">
        <v>0</v>
      </c>
      <c r="J272" s="136">
        <f>ROUND(E272*I272,2)</f>
        <v>0</v>
      </c>
      <c r="K272" s="136">
        <v>0</v>
      </c>
      <c r="L272" s="136">
        <f>ROUND(E272*K272,2)</f>
        <v>0</v>
      </c>
      <c r="M272" s="137" t="s">
        <v>167</v>
      </c>
      <c r="N272" s="137" t="s">
        <v>167</v>
      </c>
      <c r="O272" s="137" t="s">
        <v>168</v>
      </c>
      <c r="P272" s="128"/>
      <c r="Q272" s="128"/>
      <c r="R272" s="128"/>
      <c r="S272" s="128"/>
      <c r="T272" s="128"/>
      <c r="U272" s="128"/>
      <c r="V272" s="128"/>
      <c r="W272" s="128" t="s">
        <v>245</v>
      </c>
      <c r="X272" s="128"/>
      <c r="Y272" s="128"/>
      <c r="Z272" s="128"/>
      <c r="AA272" s="128"/>
      <c r="AB272" s="128"/>
      <c r="AC272" s="128"/>
      <c r="AD272" s="128"/>
      <c r="AE272" s="128"/>
      <c r="AF272" s="128"/>
      <c r="AG272" s="128"/>
      <c r="AH272" s="128"/>
      <c r="AI272" s="128"/>
      <c r="AJ272" s="128"/>
      <c r="AK272" s="128"/>
      <c r="AL272" s="128"/>
      <c r="AM272" s="128"/>
      <c r="AN272" s="128"/>
      <c r="AO272" s="128"/>
      <c r="AP272" s="128"/>
      <c r="AQ272" s="128"/>
      <c r="AR272" s="128"/>
      <c r="AS272" s="128"/>
      <c r="AT272" s="128"/>
      <c r="AU272" s="128"/>
      <c r="AV272" s="128"/>
      <c r="AW272" s="128"/>
      <c r="AX272" s="128"/>
    </row>
    <row r="273" spans="1:50" outlineLevel="2" x14ac:dyDescent="0.2">
      <c r="A273" s="134"/>
      <c r="B273" s="135"/>
      <c r="C273" s="152" t="s">
        <v>658</v>
      </c>
      <c r="D273" s="138"/>
      <c r="E273" s="182">
        <v>432.68</v>
      </c>
      <c r="F273" s="192"/>
      <c r="G273" s="192"/>
      <c r="H273" s="137"/>
      <c r="I273" s="136"/>
      <c r="J273" s="136"/>
      <c r="K273" s="136"/>
      <c r="L273" s="136"/>
      <c r="M273" s="137"/>
      <c r="N273" s="137"/>
      <c r="O273" s="137"/>
      <c r="P273" s="128"/>
      <c r="Q273" s="128"/>
      <c r="R273" s="128"/>
      <c r="S273" s="128"/>
      <c r="T273" s="128"/>
      <c r="U273" s="128"/>
      <c r="V273" s="128"/>
      <c r="W273" s="128" t="s">
        <v>171</v>
      </c>
      <c r="X273" s="128">
        <v>0</v>
      </c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28"/>
      <c r="AK273" s="128"/>
      <c r="AL273" s="128"/>
      <c r="AM273" s="128"/>
      <c r="AN273" s="128"/>
      <c r="AO273" s="128"/>
      <c r="AP273" s="128"/>
      <c r="AQ273" s="128"/>
      <c r="AR273" s="128"/>
      <c r="AS273" s="128"/>
      <c r="AT273" s="128"/>
      <c r="AU273" s="128"/>
      <c r="AV273" s="128"/>
      <c r="AW273" s="128"/>
      <c r="AX273" s="128"/>
    </row>
    <row r="274" spans="1:50" ht="22.5" outlineLevel="1" x14ac:dyDescent="0.2">
      <c r="A274" s="144">
        <v>20</v>
      </c>
      <c r="B274" s="145" t="s">
        <v>802</v>
      </c>
      <c r="C274" s="151" t="s">
        <v>803</v>
      </c>
      <c r="D274" s="146" t="s">
        <v>166</v>
      </c>
      <c r="E274" s="181">
        <v>432.68</v>
      </c>
      <c r="F274" s="190"/>
      <c r="G274" s="191">
        <f>ROUND(E274*F274,2)</f>
        <v>0</v>
      </c>
      <c r="H274" s="137">
        <v>21</v>
      </c>
      <c r="I274" s="136">
        <v>0</v>
      </c>
      <c r="J274" s="136">
        <f>ROUND(E274*I274,2)</f>
        <v>0</v>
      </c>
      <c r="K274" s="136">
        <v>0</v>
      </c>
      <c r="L274" s="136">
        <f>ROUND(E274*K274,2)</f>
        <v>0</v>
      </c>
      <c r="M274" s="137" t="s">
        <v>167</v>
      </c>
      <c r="N274" s="137" t="s">
        <v>167</v>
      </c>
      <c r="O274" s="137" t="s">
        <v>168</v>
      </c>
      <c r="P274" s="128"/>
      <c r="Q274" s="128"/>
      <c r="R274" s="128"/>
      <c r="S274" s="128"/>
      <c r="T274" s="128"/>
      <c r="U274" s="128"/>
      <c r="V274" s="128"/>
      <c r="W274" s="128" t="s">
        <v>245</v>
      </c>
      <c r="X274" s="128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28"/>
      <c r="AK274" s="128"/>
      <c r="AL274" s="128"/>
      <c r="AM274" s="128"/>
      <c r="AN274" s="128"/>
      <c r="AO274" s="128"/>
      <c r="AP274" s="128"/>
      <c r="AQ274" s="128"/>
      <c r="AR274" s="128"/>
      <c r="AS274" s="128"/>
      <c r="AT274" s="128"/>
      <c r="AU274" s="128"/>
      <c r="AV274" s="128"/>
      <c r="AW274" s="128"/>
      <c r="AX274" s="128"/>
    </row>
    <row r="275" spans="1:50" outlineLevel="2" x14ac:dyDescent="0.2">
      <c r="A275" s="134"/>
      <c r="B275" s="135"/>
      <c r="C275" s="152" t="s">
        <v>658</v>
      </c>
      <c r="D275" s="138"/>
      <c r="E275" s="182">
        <v>432.68</v>
      </c>
      <c r="F275" s="192"/>
      <c r="G275" s="192"/>
      <c r="H275" s="137"/>
      <c r="I275" s="136"/>
      <c r="J275" s="136"/>
      <c r="K275" s="136"/>
      <c r="L275" s="136"/>
      <c r="M275" s="137"/>
      <c r="N275" s="137"/>
      <c r="O275" s="137"/>
      <c r="P275" s="128"/>
      <c r="Q275" s="128"/>
      <c r="R275" s="128"/>
      <c r="S275" s="128"/>
      <c r="T275" s="128"/>
      <c r="U275" s="128"/>
      <c r="V275" s="128"/>
      <c r="W275" s="128" t="s">
        <v>171</v>
      </c>
      <c r="X275" s="128">
        <v>0</v>
      </c>
      <c r="Y275" s="128"/>
      <c r="Z275" s="128"/>
      <c r="AA275" s="128"/>
      <c r="AB275" s="128"/>
      <c r="AC275" s="128"/>
      <c r="AD275" s="128"/>
      <c r="AE275" s="128"/>
      <c r="AF275" s="128"/>
      <c r="AG275" s="128"/>
      <c r="AH275" s="128"/>
      <c r="AI275" s="128"/>
      <c r="AJ275" s="128"/>
      <c r="AK275" s="128"/>
      <c r="AL275" s="128"/>
      <c r="AM275" s="128"/>
      <c r="AN275" s="128"/>
      <c r="AO275" s="128"/>
      <c r="AP275" s="128"/>
      <c r="AQ275" s="128"/>
      <c r="AR275" s="128"/>
      <c r="AS275" s="128"/>
      <c r="AT275" s="128"/>
      <c r="AU275" s="128"/>
      <c r="AV275" s="128"/>
      <c r="AW275" s="128"/>
      <c r="AX275" s="128"/>
    </row>
    <row r="276" spans="1:50" ht="22.5" outlineLevel="1" x14ac:dyDescent="0.2">
      <c r="A276" s="147">
        <v>21</v>
      </c>
      <c r="B276" s="148" t="s">
        <v>804</v>
      </c>
      <c r="C276" s="153" t="s">
        <v>805</v>
      </c>
      <c r="D276" s="149" t="s">
        <v>347</v>
      </c>
      <c r="E276" s="183">
        <v>241</v>
      </c>
      <c r="F276" s="193"/>
      <c r="G276" s="194">
        <f>ROUND(E276*F276,2)</f>
        <v>0</v>
      </c>
      <c r="H276" s="137">
        <v>21</v>
      </c>
      <c r="I276" s="136">
        <v>8.0000000000000007E-5</v>
      </c>
      <c r="J276" s="136">
        <f>ROUND(E276*I276,2)</f>
        <v>0.02</v>
      </c>
      <c r="K276" s="136">
        <v>0</v>
      </c>
      <c r="L276" s="136">
        <f>ROUND(E276*K276,2)</f>
        <v>0</v>
      </c>
      <c r="M276" s="137" t="s">
        <v>167</v>
      </c>
      <c r="N276" s="137" t="s">
        <v>167</v>
      </c>
      <c r="O276" s="137" t="s">
        <v>168</v>
      </c>
      <c r="P276" s="128"/>
      <c r="Q276" s="128"/>
      <c r="R276" s="128"/>
      <c r="S276" s="128"/>
      <c r="T276" s="128"/>
      <c r="U276" s="128"/>
      <c r="V276" s="128"/>
      <c r="W276" s="128" t="s">
        <v>245</v>
      </c>
      <c r="X276" s="128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28"/>
      <c r="AK276" s="128"/>
      <c r="AL276" s="128"/>
      <c r="AM276" s="128"/>
      <c r="AN276" s="128"/>
      <c r="AO276" s="128"/>
      <c r="AP276" s="128"/>
      <c r="AQ276" s="128"/>
      <c r="AR276" s="128"/>
      <c r="AS276" s="128"/>
      <c r="AT276" s="128"/>
      <c r="AU276" s="128"/>
      <c r="AV276" s="128"/>
      <c r="AW276" s="128"/>
      <c r="AX276" s="128"/>
    </row>
    <row r="277" spans="1:50" ht="22.5" outlineLevel="1" x14ac:dyDescent="0.2">
      <c r="A277" s="144">
        <v>22</v>
      </c>
      <c r="B277" s="145" t="s">
        <v>806</v>
      </c>
      <c r="C277" s="151" t="s">
        <v>807</v>
      </c>
      <c r="D277" s="146" t="s">
        <v>166</v>
      </c>
      <c r="E277" s="181">
        <v>432.68</v>
      </c>
      <c r="F277" s="190"/>
      <c r="G277" s="191">
        <f>ROUND(E277*F277,2)</f>
        <v>0</v>
      </c>
      <c r="H277" s="137">
        <v>21</v>
      </c>
      <c r="I277" s="136">
        <v>3.5999999999999999E-3</v>
      </c>
      <c r="J277" s="136">
        <f>ROUND(E277*I277,2)</f>
        <v>1.56</v>
      </c>
      <c r="K277" s="136">
        <v>0</v>
      </c>
      <c r="L277" s="136">
        <f>ROUND(E277*K277,2)</f>
        <v>0</v>
      </c>
      <c r="M277" s="137" t="s">
        <v>167</v>
      </c>
      <c r="N277" s="137" t="s">
        <v>167</v>
      </c>
      <c r="O277" s="137" t="s">
        <v>168</v>
      </c>
      <c r="P277" s="128"/>
      <c r="Q277" s="128"/>
      <c r="R277" s="128"/>
      <c r="S277" s="128"/>
      <c r="T277" s="128"/>
      <c r="U277" s="128"/>
      <c r="V277" s="128"/>
      <c r="W277" s="128" t="s">
        <v>245</v>
      </c>
      <c r="X277" s="128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28"/>
      <c r="AK277" s="128"/>
      <c r="AL277" s="128"/>
      <c r="AM277" s="128"/>
      <c r="AN277" s="128"/>
      <c r="AO277" s="128"/>
      <c r="AP277" s="128"/>
      <c r="AQ277" s="128"/>
      <c r="AR277" s="128"/>
      <c r="AS277" s="128"/>
      <c r="AT277" s="128"/>
      <c r="AU277" s="128"/>
      <c r="AV277" s="128"/>
      <c r="AW277" s="128"/>
      <c r="AX277" s="128"/>
    </row>
    <row r="278" spans="1:50" outlineLevel="2" x14ac:dyDescent="0.2">
      <c r="A278" s="134"/>
      <c r="B278" s="135"/>
      <c r="C278" s="152" t="s">
        <v>658</v>
      </c>
      <c r="D278" s="138"/>
      <c r="E278" s="182">
        <v>432.68</v>
      </c>
      <c r="F278" s="192"/>
      <c r="G278" s="192"/>
      <c r="H278" s="137"/>
      <c r="I278" s="136"/>
      <c r="J278" s="136"/>
      <c r="K278" s="136"/>
      <c r="L278" s="136"/>
      <c r="M278" s="137"/>
      <c r="N278" s="137"/>
      <c r="O278" s="137"/>
      <c r="P278" s="128"/>
      <c r="Q278" s="128"/>
      <c r="R278" s="128"/>
      <c r="S278" s="128"/>
      <c r="T278" s="128"/>
      <c r="U278" s="128"/>
      <c r="V278" s="128"/>
      <c r="W278" s="128" t="s">
        <v>171</v>
      </c>
      <c r="X278" s="128">
        <v>0</v>
      </c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28"/>
      <c r="AK278" s="128"/>
      <c r="AL278" s="128"/>
      <c r="AM278" s="128"/>
      <c r="AN278" s="128"/>
      <c r="AO278" s="128"/>
      <c r="AP278" s="128"/>
      <c r="AQ278" s="128"/>
      <c r="AR278" s="128"/>
      <c r="AS278" s="128"/>
      <c r="AT278" s="128"/>
      <c r="AU278" s="128"/>
      <c r="AV278" s="128"/>
      <c r="AW278" s="128"/>
      <c r="AX278" s="128"/>
    </row>
    <row r="279" spans="1:50" ht="22.5" outlineLevel="1" x14ac:dyDescent="0.2">
      <c r="A279" s="147">
        <v>23</v>
      </c>
      <c r="B279" s="148" t="s">
        <v>366</v>
      </c>
      <c r="C279" s="153" t="s">
        <v>808</v>
      </c>
      <c r="D279" s="149" t="s">
        <v>191</v>
      </c>
      <c r="E279" s="183">
        <v>1.5769299999999999</v>
      </c>
      <c r="F279" s="193"/>
      <c r="G279" s="194">
        <f>ROUND(E279*F279,2)</f>
        <v>0</v>
      </c>
      <c r="H279" s="137">
        <v>21</v>
      </c>
      <c r="I279" s="136">
        <v>0</v>
      </c>
      <c r="J279" s="136">
        <f>ROUND(E279*I279,2)</f>
        <v>0</v>
      </c>
      <c r="K279" s="136">
        <v>0</v>
      </c>
      <c r="L279" s="136">
        <f>ROUND(E279*K279,2)</f>
        <v>0</v>
      </c>
      <c r="M279" s="137" t="s">
        <v>167</v>
      </c>
      <c r="N279" s="137" t="s">
        <v>167</v>
      </c>
      <c r="O279" s="137" t="s">
        <v>248</v>
      </c>
      <c r="P279" s="128"/>
      <c r="Q279" s="128"/>
      <c r="R279" s="128"/>
      <c r="S279" s="128"/>
      <c r="T279" s="128"/>
      <c r="U279" s="128"/>
      <c r="V279" s="128"/>
      <c r="W279" s="128" t="s">
        <v>249</v>
      </c>
      <c r="X279" s="128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8"/>
      <c r="AL279" s="128"/>
      <c r="AM279" s="128"/>
      <c r="AN279" s="128"/>
      <c r="AO279" s="128"/>
      <c r="AP279" s="128"/>
      <c r="AQ279" s="128"/>
      <c r="AR279" s="128"/>
      <c r="AS279" s="128"/>
      <c r="AT279" s="128"/>
      <c r="AU279" s="128"/>
      <c r="AV279" s="128"/>
      <c r="AW279" s="128"/>
      <c r="AX279" s="128"/>
    </row>
    <row r="280" spans="1:50" x14ac:dyDescent="0.2">
      <c r="A280" s="141" t="s">
        <v>162</v>
      </c>
      <c r="B280" s="142" t="s">
        <v>138</v>
      </c>
      <c r="C280" s="150" t="s">
        <v>139</v>
      </c>
      <c r="D280" s="143"/>
      <c r="E280" s="180"/>
      <c r="F280" s="188"/>
      <c r="G280" s="189">
        <f>SUMIF(W281:W286,"&lt;&gt;NOR",G281:G286)</f>
        <v>0</v>
      </c>
      <c r="H280" s="140"/>
      <c r="I280" s="139"/>
      <c r="J280" s="139">
        <f>SUM(J281:J286)</f>
        <v>0</v>
      </c>
      <c r="K280" s="139"/>
      <c r="L280" s="139">
        <f>SUM(L281:L286)</f>
        <v>0</v>
      </c>
      <c r="M280" s="140"/>
      <c r="N280" s="140"/>
      <c r="O280" s="140"/>
      <c r="W280" t="s">
        <v>163</v>
      </c>
    </row>
    <row r="281" spans="1:50" ht="22.5" outlineLevel="1" x14ac:dyDescent="0.2">
      <c r="A281" s="147">
        <v>24</v>
      </c>
      <c r="B281" s="148" t="s">
        <v>307</v>
      </c>
      <c r="C281" s="153" t="s">
        <v>308</v>
      </c>
      <c r="D281" s="149" t="s">
        <v>191</v>
      </c>
      <c r="E281" s="183">
        <v>38.794220000000003</v>
      </c>
      <c r="F281" s="193"/>
      <c r="G281" s="194">
        <f t="shared" ref="G281:G286" si="0">ROUND(E281*F281,2)</f>
        <v>0</v>
      </c>
      <c r="H281" s="137">
        <v>21</v>
      </c>
      <c r="I281" s="136">
        <v>0</v>
      </c>
      <c r="J281" s="136">
        <f t="shared" ref="J281:J286" si="1">ROUND(E281*I281,2)</f>
        <v>0</v>
      </c>
      <c r="K281" s="136">
        <v>0</v>
      </c>
      <c r="L281" s="136">
        <f t="shared" ref="L281:L286" si="2">ROUND(E281*K281,2)</f>
        <v>0</v>
      </c>
      <c r="M281" s="137" t="s">
        <v>167</v>
      </c>
      <c r="N281" s="137" t="s">
        <v>167</v>
      </c>
      <c r="O281" s="137" t="s">
        <v>309</v>
      </c>
      <c r="P281" s="128"/>
      <c r="Q281" s="128"/>
      <c r="R281" s="128"/>
      <c r="S281" s="128"/>
      <c r="T281" s="128"/>
      <c r="U281" s="128"/>
      <c r="V281" s="128"/>
      <c r="W281" s="128" t="s">
        <v>310</v>
      </c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8"/>
      <c r="AL281" s="128"/>
      <c r="AM281" s="128"/>
      <c r="AN281" s="128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</row>
    <row r="282" spans="1:50" ht="22.5" outlineLevel="1" x14ac:dyDescent="0.2">
      <c r="A282" s="147">
        <v>25</v>
      </c>
      <c r="B282" s="148" t="s">
        <v>311</v>
      </c>
      <c r="C282" s="153" t="s">
        <v>312</v>
      </c>
      <c r="D282" s="149" t="s">
        <v>191</v>
      </c>
      <c r="E282" s="183">
        <v>38.794220000000003</v>
      </c>
      <c r="F282" s="193"/>
      <c r="G282" s="194">
        <f t="shared" si="0"/>
        <v>0</v>
      </c>
      <c r="H282" s="137">
        <v>21</v>
      </c>
      <c r="I282" s="136">
        <v>0</v>
      </c>
      <c r="J282" s="136">
        <f t="shared" si="1"/>
        <v>0</v>
      </c>
      <c r="K282" s="136">
        <v>0</v>
      </c>
      <c r="L282" s="136">
        <f t="shared" si="2"/>
        <v>0</v>
      </c>
      <c r="M282" s="137" t="s">
        <v>167</v>
      </c>
      <c r="N282" s="137" t="s">
        <v>167</v>
      </c>
      <c r="O282" s="137" t="s">
        <v>309</v>
      </c>
      <c r="P282" s="128"/>
      <c r="Q282" s="128"/>
      <c r="R282" s="128"/>
      <c r="S282" s="128"/>
      <c r="T282" s="128"/>
      <c r="U282" s="128"/>
      <c r="V282" s="128"/>
      <c r="W282" s="128" t="s">
        <v>310</v>
      </c>
      <c r="X282" s="128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8"/>
      <c r="AL282" s="128"/>
      <c r="AM282" s="128"/>
      <c r="AN282" s="128"/>
      <c r="AO282" s="128"/>
      <c r="AP282" s="128"/>
      <c r="AQ282" s="128"/>
      <c r="AR282" s="128"/>
      <c r="AS282" s="128"/>
      <c r="AT282" s="128"/>
      <c r="AU282" s="128"/>
      <c r="AV282" s="128"/>
      <c r="AW282" s="128"/>
      <c r="AX282" s="128"/>
    </row>
    <row r="283" spans="1:50" ht="33.75" outlineLevel="1" x14ac:dyDescent="0.2">
      <c r="A283" s="147">
        <v>26</v>
      </c>
      <c r="B283" s="148" t="s">
        <v>313</v>
      </c>
      <c r="C283" s="153" t="s">
        <v>314</v>
      </c>
      <c r="D283" s="149" t="s">
        <v>191</v>
      </c>
      <c r="E283" s="183">
        <v>38.794220000000003</v>
      </c>
      <c r="F283" s="193"/>
      <c r="G283" s="194">
        <f t="shared" si="0"/>
        <v>0</v>
      </c>
      <c r="H283" s="137">
        <v>21</v>
      </c>
      <c r="I283" s="136">
        <v>0</v>
      </c>
      <c r="J283" s="136">
        <f t="shared" si="1"/>
        <v>0</v>
      </c>
      <c r="K283" s="136">
        <v>0</v>
      </c>
      <c r="L283" s="136">
        <f t="shared" si="2"/>
        <v>0</v>
      </c>
      <c r="M283" s="137" t="s">
        <v>167</v>
      </c>
      <c r="N283" s="137" t="s">
        <v>167</v>
      </c>
      <c r="O283" s="137" t="s">
        <v>309</v>
      </c>
      <c r="P283" s="128"/>
      <c r="Q283" s="128"/>
      <c r="R283" s="128"/>
      <c r="S283" s="128"/>
      <c r="T283" s="128"/>
      <c r="U283" s="128"/>
      <c r="V283" s="128"/>
      <c r="W283" s="128" t="s">
        <v>310</v>
      </c>
      <c r="X283" s="128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8"/>
      <c r="AL283" s="128"/>
      <c r="AM283" s="128"/>
      <c r="AN283" s="128"/>
      <c r="AO283" s="128"/>
      <c r="AP283" s="128"/>
      <c r="AQ283" s="128"/>
      <c r="AR283" s="128"/>
      <c r="AS283" s="128"/>
      <c r="AT283" s="128"/>
      <c r="AU283" s="128"/>
      <c r="AV283" s="128"/>
      <c r="AW283" s="128"/>
      <c r="AX283" s="128"/>
    </row>
    <row r="284" spans="1:50" outlineLevel="1" x14ac:dyDescent="0.2">
      <c r="A284" s="147">
        <v>27</v>
      </c>
      <c r="B284" s="148" t="s">
        <v>315</v>
      </c>
      <c r="C284" s="153" t="s">
        <v>316</v>
      </c>
      <c r="D284" s="149" t="s">
        <v>191</v>
      </c>
      <c r="E284" s="183">
        <v>38.794220000000003</v>
      </c>
      <c r="F284" s="193"/>
      <c r="G284" s="194">
        <f t="shared" si="0"/>
        <v>0</v>
      </c>
      <c r="H284" s="137">
        <v>21</v>
      </c>
      <c r="I284" s="136">
        <v>0</v>
      </c>
      <c r="J284" s="136">
        <f t="shared" si="1"/>
        <v>0</v>
      </c>
      <c r="K284" s="136">
        <v>0</v>
      </c>
      <c r="L284" s="136">
        <f t="shared" si="2"/>
        <v>0</v>
      </c>
      <c r="M284" s="137" t="s">
        <v>167</v>
      </c>
      <c r="N284" s="137" t="s">
        <v>167</v>
      </c>
      <c r="O284" s="137" t="s">
        <v>309</v>
      </c>
      <c r="P284" s="128"/>
      <c r="Q284" s="128"/>
      <c r="R284" s="128"/>
      <c r="S284" s="128"/>
      <c r="T284" s="128"/>
      <c r="U284" s="128"/>
      <c r="V284" s="128"/>
      <c r="W284" s="128" t="s">
        <v>310</v>
      </c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8"/>
      <c r="AL284" s="128"/>
      <c r="AM284" s="128"/>
      <c r="AN284" s="128"/>
      <c r="AO284" s="128"/>
      <c r="AP284" s="128"/>
      <c r="AQ284" s="128"/>
      <c r="AR284" s="128"/>
      <c r="AS284" s="128"/>
      <c r="AT284" s="128"/>
      <c r="AU284" s="128"/>
      <c r="AV284" s="128"/>
      <c r="AW284" s="128"/>
      <c r="AX284" s="128"/>
    </row>
    <row r="285" spans="1:50" ht="22.5" outlineLevel="1" x14ac:dyDescent="0.2">
      <c r="A285" s="147">
        <v>28</v>
      </c>
      <c r="B285" s="148" t="s">
        <v>317</v>
      </c>
      <c r="C285" s="153" t="s">
        <v>318</v>
      </c>
      <c r="D285" s="149" t="s">
        <v>191</v>
      </c>
      <c r="E285" s="183">
        <v>38.794220000000003</v>
      </c>
      <c r="F285" s="193"/>
      <c r="G285" s="194">
        <f t="shared" si="0"/>
        <v>0</v>
      </c>
      <c r="H285" s="137">
        <v>21</v>
      </c>
      <c r="I285" s="136">
        <v>0</v>
      </c>
      <c r="J285" s="136">
        <f t="shared" si="1"/>
        <v>0</v>
      </c>
      <c r="K285" s="136">
        <v>0</v>
      </c>
      <c r="L285" s="136">
        <f t="shared" si="2"/>
        <v>0</v>
      </c>
      <c r="M285" s="137" t="s">
        <v>167</v>
      </c>
      <c r="N285" s="137" t="s">
        <v>167</v>
      </c>
      <c r="O285" s="137" t="s">
        <v>309</v>
      </c>
      <c r="P285" s="128"/>
      <c r="Q285" s="128"/>
      <c r="R285" s="128"/>
      <c r="S285" s="128"/>
      <c r="T285" s="128"/>
      <c r="U285" s="128"/>
      <c r="V285" s="128"/>
      <c r="W285" s="128" t="s">
        <v>310</v>
      </c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8"/>
      <c r="AL285" s="128"/>
      <c r="AM285" s="128"/>
      <c r="AN285" s="128"/>
      <c r="AO285" s="128"/>
      <c r="AP285" s="128"/>
      <c r="AQ285" s="128"/>
      <c r="AR285" s="128"/>
      <c r="AS285" s="128"/>
      <c r="AT285" s="128"/>
      <c r="AU285" s="128"/>
      <c r="AV285" s="128"/>
      <c r="AW285" s="128"/>
      <c r="AX285" s="128"/>
    </row>
    <row r="286" spans="1:50" ht="22.5" outlineLevel="1" x14ac:dyDescent="0.2">
      <c r="A286" s="144">
        <v>29</v>
      </c>
      <c r="B286" s="145" t="s">
        <v>319</v>
      </c>
      <c r="C286" s="151" t="s">
        <v>320</v>
      </c>
      <c r="D286" s="146" t="s">
        <v>191</v>
      </c>
      <c r="E286" s="181">
        <v>38.794220000000003</v>
      </c>
      <c r="F286" s="190"/>
      <c r="G286" s="191">
        <f t="shared" si="0"/>
        <v>0</v>
      </c>
      <c r="H286" s="137">
        <v>21</v>
      </c>
      <c r="I286" s="136">
        <v>0</v>
      </c>
      <c r="J286" s="136">
        <f t="shared" si="1"/>
        <v>0</v>
      </c>
      <c r="K286" s="136">
        <v>0</v>
      </c>
      <c r="L286" s="136">
        <f t="shared" si="2"/>
        <v>0</v>
      </c>
      <c r="M286" s="137" t="s">
        <v>167</v>
      </c>
      <c r="N286" s="137" t="s">
        <v>167</v>
      </c>
      <c r="O286" s="137" t="s">
        <v>309</v>
      </c>
      <c r="P286" s="128"/>
      <c r="Q286" s="128"/>
      <c r="R286" s="128"/>
      <c r="S286" s="128"/>
      <c r="T286" s="128"/>
      <c r="U286" s="128"/>
      <c r="V286" s="128"/>
      <c r="W286" s="128" t="s">
        <v>310</v>
      </c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8"/>
      <c r="AL286" s="128"/>
      <c r="AM286" s="128"/>
      <c r="AN286" s="128"/>
      <c r="AO286" s="128"/>
      <c r="AP286" s="128"/>
      <c r="AQ286" s="128"/>
      <c r="AR286" s="128"/>
      <c r="AS286" s="128"/>
      <c r="AT286" s="128"/>
      <c r="AU286" s="128"/>
      <c r="AV286" s="128"/>
      <c r="AW286" s="128"/>
      <c r="AX286" s="128"/>
    </row>
    <row r="287" spans="1:50" x14ac:dyDescent="0.2">
      <c r="A287" s="3"/>
      <c r="B287" s="4"/>
      <c r="C287" s="154"/>
      <c r="D287" s="5"/>
      <c r="E287" s="179"/>
      <c r="F287" s="187"/>
      <c r="G287" s="187"/>
      <c r="H287" s="3"/>
      <c r="I287" s="3"/>
      <c r="J287" s="3"/>
      <c r="K287" s="3"/>
      <c r="L287" s="3"/>
      <c r="M287" s="3"/>
      <c r="N287" s="3"/>
      <c r="O287" s="3"/>
      <c r="U287">
        <v>12</v>
      </c>
      <c r="V287">
        <v>21</v>
      </c>
      <c r="W287" t="s">
        <v>154</v>
      </c>
    </row>
    <row r="288" spans="1:50" x14ac:dyDescent="0.2">
      <c r="A288" s="131"/>
      <c r="B288" s="132" t="s">
        <v>31</v>
      </c>
      <c r="C288" s="155"/>
      <c r="D288" s="133"/>
      <c r="E288" s="184"/>
      <c r="F288" s="195"/>
      <c r="G288" s="196">
        <f>G8+G10+G136+G152+G271+G280</f>
        <v>0</v>
      </c>
      <c r="H288" s="3"/>
      <c r="I288" s="3"/>
      <c r="J288" s="3"/>
      <c r="K288" s="3"/>
      <c r="L288" s="3"/>
      <c r="M288" s="3"/>
      <c r="N288" s="3"/>
      <c r="O288" s="3"/>
      <c r="U288">
        <f>SUMIF(H7:H286,U287,G7:G286)</f>
        <v>0</v>
      </c>
      <c r="V288">
        <f>SUMIF(H7:H286,V287,G7:G286)</f>
        <v>0</v>
      </c>
      <c r="W288" t="s">
        <v>321</v>
      </c>
    </row>
    <row r="289" spans="1:23" x14ac:dyDescent="0.2">
      <c r="A289" s="3"/>
      <c r="B289" s="4"/>
      <c r="C289" s="154"/>
      <c r="D289" s="5"/>
      <c r="E289" s="179"/>
      <c r="F289" s="187"/>
      <c r="G289" s="187"/>
      <c r="H289" s="3"/>
      <c r="I289" s="3"/>
      <c r="J289" s="3"/>
      <c r="K289" s="3"/>
      <c r="L289" s="3"/>
      <c r="M289" s="3"/>
      <c r="N289" s="3"/>
      <c r="O289" s="3"/>
    </row>
    <row r="290" spans="1:23" x14ac:dyDescent="0.2">
      <c r="A290" s="3"/>
      <c r="B290" s="4"/>
      <c r="C290" s="154"/>
      <c r="D290" s="5"/>
      <c r="E290" s="179"/>
      <c r="F290" s="187"/>
      <c r="G290" s="187"/>
      <c r="H290" s="3"/>
      <c r="I290" s="3"/>
      <c r="J290" s="3"/>
      <c r="K290" s="3"/>
      <c r="L290" s="3"/>
      <c r="M290" s="3"/>
      <c r="N290" s="3"/>
      <c r="O290" s="3"/>
    </row>
    <row r="291" spans="1:23" x14ac:dyDescent="0.2">
      <c r="A291" s="266" t="s">
        <v>322</v>
      </c>
      <c r="B291" s="266"/>
      <c r="C291" s="267"/>
      <c r="D291" s="5"/>
      <c r="E291" s="179"/>
      <c r="F291" s="187"/>
      <c r="G291" s="187"/>
      <c r="H291" s="3"/>
      <c r="I291" s="3"/>
      <c r="J291" s="3"/>
      <c r="K291" s="3"/>
      <c r="L291" s="3"/>
      <c r="M291" s="3"/>
      <c r="N291" s="3"/>
      <c r="O291" s="3"/>
    </row>
    <row r="292" spans="1:23" x14ac:dyDescent="0.2">
      <c r="A292" s="247"/>
      <c r="B292" s="248"/>
      <c r="C292" s="249"/>
      <c r="D292" s="248"/>
      <c r="E292" s="248"/>
      <c r="F292" s="248"/>
      <c r="G292" s="250"/>
      <c r="H292" s="3"/>
      <c r="I292" s="3"/>
      <c r="J292" s="3"/>
      <c r="K292" s="3"/>
      <c r="L292" s="3"/>
      <c r="M292" s="3"/>
      <c r="N292" s="3"/>
      <c r="O292" s="3"/>
      <c r="W292" t="s">
        <v>323</v>
      </c>
    </row>
    <row r="293" spans="1:23" x14ac:dyDescent="0.2">
      <c r="A293" s="251"/>
      <c r="B293" s="252"/>
      <c r="C293" s="253"/>
      <c r="D293" s="252"/>
      <c r="E293" s="252"/>
      <c r="F293" s="252"/>
      <c r="G293" s="254"/>
      <c r="H293" s="3"/>
      <c r="I293" s="3"/>
      <c r="J293" s="3"/>
      <c r="K293" s="3"/>
      <c r="L293" s="3"/>
      <c r="M293" s="3"/>
      <c r="N293" s="3"/>
      <c r="O293" s="3"/>
    </row>
    <row r="294" spans="1:23" x14ac:dyDescent="0.2">
      <c r="A294" s="251"/>
      <c r="B294" s="252"/>
      <c r="C294" s="253"/>
      <c r="D294" s="252"/>
      <c r="E294" s="252"/>
      <c r="F294" s="252"/>
      <c r="G294" s="254"/>
      <c r="H294" s="3"/>
      <c r="I294" s="3"/>
      <c r="J294" s="3"/>
      <c r="K294" s="3"/>
      <c r="L294" s="3"/>
      <c r="M294" s="3"/>
      <c r="N294" s="3"/>
      <c r="O294" s="3"/>
    </row>
    <row r="295" spans="1:23" x14ac:dyDescent="0.2">
      <c r="A295" s="251"/>
      <c r="B295" s="252"/>
      <c r="C295" s="253"/>
      <c r="D295" s="252"/>
      <c r="E295" s="252"/>
      <c r="F295" s="252"/>
      <c r="G295" s="254"/>
      <c r="H295" s="3"/>
      <c r="I295" s="3"/>
      <c r="J295" s="3"/>
      <c r="K295" s="3"/>
      <c r="L295" s="3"/>
      <c r="M295" s="3"/>
      <c r="N295" s="3"/>
      <c r="O295" s="3"/>
    </row>
    <row r="296" spans="1:23" x14ac:dyDescent="0.2">
      <c r="A296" s="255"/>
      <c r="B296" s="256"/>
      <c r="C296" s="257"/>
      <c r="D296" s="256"/>
      <c r="E296" s="256"/>
      <c r="F296" s="256"/>
      <c r="G296" s="258"/>
      <c r="H296" s="3"/>
      <c r="I296" s="3"/>
      <c r="J296" s="3"/>
      <c r="K296" s="3"/>
      <c r="L296" s="3"/>
      <c r="M296" s="3"/>
      <c r="N296" s="3"/>
      <c r="O296" s="3"/>
    </row>
    <row r="297" spans="1:23" x14ac:dyDescent="0.2">
      <c r="A297" s="3"/>
      <c r="B297" s="4"/>
      <c r="C297" s="154"/>
      <c r="D297" s="5"/>
      <c r="E297" s="179"/>
      <c r="F297" s="187"/>
      <c r="G297" s="187"/>
      <c r="H297" s="3"/>
      <c r="I297" s="3"/>
      <c r="J297" s="3"/>
      <c r="K297" s="3"/>
      <c r="L297" s="3"/>
      <c r="M297" s="3"/>
      <c r="N297" s="3"/>
      <c r="O297" s="3"/>
    </row>
    <row r="298" spans="1:23" x14ac:dyDescent="0.2">
      <c r="C298" s="156"/>
      <c r="D298" s="8"/>
      <c r="W298" t="s">
        <v>324</v>
      </c>
    </row>
    <row r="299" spans="1:23" x14ac:dyDescent="0.2">
      <c r="D299" s="8"/>
    </row>
    <row r="300" spans="1:23" x14ac:dyDescent="0.2">
      <c r="D300" s="8"/>
    </row>
    <row r="301" spans="1:23" x14ac:dyDescent="0.2">
      <c r="D301" s="8"/>
    </row>
    <row r="302" spans="1:23" x14ac:dyDescent="0.2">
      <c r="D302" s="8"/>
    </row>
    <row r="303" spans="1:23" x14ac:dyDescent="0.2">
      <c r="D303" s="8"/>
    </row>
    <row r="304" spans="1:23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292:G296"/>
    <mergeCell ref="A1:G1"/>
    <mergeCell ref="C2:G2"/>
    <mergeCell ref="C3:G3"/>
    <mergeCell ref="C4:G4"/>
    <mergeCell ref="A291:C291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EF084-72AB-4D5C-9B70-E8FF20AEB7CF}">
  <sheetPr>
    <outlinePr summaryBelow="0"/>
  </sheetPr>
  <dimension ref="A1:AX5000"/>
  <sheetViews>
    <sheetView view="pageBreakPreview" zoomScaleNormal="100" zoomScaleSheetLayoutView="100" workbookViewId="0">
      <pane ySplit="7" topLeftCell="A88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79</v>
      </c>
      <c r="C4" s="263" t="s">
        <v>80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97</v>
      </c>
      <c r="C8" s="150" t="s">
        <v>98</v>
      </c>
      <c r="D8" s="143"/>
      <c r="E8" s="180"/>
      <c r="F8" s="188"/>
      <c r="G8" s="189">
        <f>SUMIF(W9:W24,"&lt;&gt;NOR",G9:G24)</f>
        <v>0</v>
      </c>
      <c r="H8" s="140"/>
      <c r="I8" s="139"/>
      <c r="J8" s="139">
        <f>SUM(J9:J24)</f>
        <v>3.1500000000000004</v>
      </c>
      <c r="K8" s="139"/>
      <c r="L8" s="139">
        <f>SUM(L9:L24)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194</v>
      </c>
      <c r="C9" s="151" t="s">
        <v>195</v>
      </c>
      <c r="D9" s="146" t="s">
        <v>196</v>
      </c>
      <c r="E9" s="181">
        <v>40</v>
      </c>
      <c r="F9" s="190"/>
      <c r="G9" s="191">
        <f>ROUND(E9*F9,2)</f>
        <v>0</v>
      </c>
      <c r="H9" s="137">
        <v>21</v>
      </c>
      <c r="I9" s="136">
        <v>5.4109999999999998E-2</v>
      </c>
      <c r="J9" s="136">
        <f>ROUND(E9*I9,2)</f>
        <v>2.16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809</v>
      </c>
      <c r="D10" s="138"/>
      <c r="E10" s="182">
        <v>1</v>
      </c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810</v>
      </c>
      <c r="D11" s="138"/>
      <c r="E11" s="182">
        <v>27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outlineLevel="3" x14ac:dyDescent="0.2">
      <c r="A12" s="134"/>
      <c r="B12" s="135"/>
      <c r="C12" s="152" t="s">
        <v>811</v>
      </c>
      <c r="D12" s="138"/>
      <c r="E12" s="182">
        <v>12</v>
      </c>
      <c r="F12" s="192"/>
      <c r="G12" s="192"/>
      <c r="H12" s="137"/>
      <c r="I12" s="136"/>
      <c r="J12" s="136"/>
      <c r="K12" s="136"/>
      <c r="L12" s="136"/>
      <c r="M12" s="137"/>
      <c r="N12" s="137"/>
      <c r="O12" s="137"/>
      <c r="P12" s="128"/>
      <c r="Q12" s="128"/>
      <c r="R12" s="128"/>
      <c r="S12" s="128"/>
      <c r="T12" s="128"/>
      <c r="U12" s="128"/>
      <c r="V12" s="128"/>
      <c r="W12" s="128" t="s">
        <v>171</v>
      </c>
      <c r="X12" s="128">
        <v>0</v>
      </c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0" outlineLevel="1" x14ac:dyDescent="0.2">
      <c r="A13" s="144">
        <v>2</v>
      </c>
      <c r="B13" s="145" t="s">
        <v>812</v>
      </c>
      <c r="C13" s="151" t="s">
        <v>813</v>
      </c>
      <c r="D13" s="146" t="s">
        <v>196</v>
      </c>
      <c r="E13" s="181">
        <v>3</v>
      </c>
      <c r="F13" s="190"/>
      <c r="G13" s="191">
        <f>ROUND(E13*F13,2)</f>
        <v>0</v>
      </c>
      <c r="H13" s="137">
        <v>21</v>
      </c>
      <c r="I13" s="136">
        <v>8.4159999999999999E-2</v>
      </c>
      <c r="J13" s="136">
        <f>ROUND(E13*I13,2)</f>
        <v>0.25</v>
      </c>
      <c r="K13" s="136">
        <v>0</v>
      </c>
      <c r="L13" s="136">
        <f>ROUND(E13*K13,2)</f>
        <v>0</v>
      </c>
      <c r="M13" s="137" t="s">
        <v>167</v>
      </c>
      <c r="N13" s="137" t="s">
        <v>167</v>
      </c>
      <c r="O13" s="137" t="s">
        <v>168</v>
      </c>
      <c r="P13" s="128"/>
      <c r="Q13" s="128"/>
      <c r="R13" s="128"/>
      <c r="S13" s="128"/>
      <c r="T13" s="128"/>
      <c r="U13" s="128"/>
      <c r="V13" s="128"/>
      <c r="W13" s="128" t="s">
        <v>169</v>
      </c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2" x14ac:dyDescent="0.2">
      <c r="A14" s="134"/>
      <c r="B14" s="135"/>
      <c r="C14" s="152" t="s">
        <v>814</v>
      </c>
      <c r="D14" s="138"/>
      <c r="E14" s="182">
        <v>1</v>
      </c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3" x14ac:dyDescent="0.2">
      <c r="A15" s="134"/>
      <c r="B15" s="135"/>
      <c r="C15" s="152" t="s">
        <v>815</v>
      </c>
      <c r="D15" s="138"/>
      <c r="E15" s="182">
        <v>2</v>
      </c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outlineLevel="1" x14ac:dyDescent="0.2">
      <c r="A16" s="144">
        <v>3</v>
      </c>
      <c r="B16" s="145" t="s">
        <v>382</v>
      </c>
      <c r="C16" s="151" t="s">
        <v>383</v>
      </c>
      <c r="D16" s="146" t="s">
        <v>196</v>
      </c>
      <c r="E16" s="181">
        <v>1</v>
      </c>
      <c r="F16" s="190"/>
      <c r="G16" s="191">
        <f>ROUND(E16*F16,2)</f>
        <v>0</v>
      </c>
      <c r="H16" s="137">
        <v>21</v>
      </c>
      <c r="I16" s="136">
        <v>1.7000000000000001E-2</v>
      </c>
      <c r="J16" s="136">
        <f>ROUND(E16*I16,2)</f>
        <v>0.02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200</v>
      </c>
      <c r="P16" s="128"/>
      <c r="Q16" s="128"/>
      <c r="R16" s="128"/>
      <c r="S16" s="128"/>
      <c r="T16" s="128"/>
      <c r="U16" s="128"/>
      <c r="V16" s="128"/>
      <c r="W16" s="128" t="s">
        <v>201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outlineLevel="2" x14ac:dyDescent="0.2">
      <c r="A17" s="134"/>
      <c r="B17" s="135"/>
      <c r="C17" s="152" t="s">
        <v>809</v>
      </c>
      <c r="D17" s="138"/>
      <c r="E17" s="182">
        <v>1</v>
      </c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1" x14ac:dyDescent="0.2">
      <c r="A18" s="144">
        <v>4</v>
      </c>
      <c r="B18" s="145" t="s">
        <v>197</v>
      </c>
      <c r="C18" s="151" t="s">
        <v>198</v>
      </c>
      <c r="D18" s="146" t="s">
        <v>196</v>
      </c>
      <c r="E18" s="181">
        <v>27</v>
      </c>
      <c r="F18" s="190"/>
      <c r="G18" s="191">
        <f>ROUND(E18*F18,2)</f>
        <v>0</v>
      </c>
      <c r="H18" s="137">
        <v>21</v>
      </c>
      <c r="I18" s="136">
        <v>1.72E-2</v>
      </c>
      <c r="J18" s="136">
        <f>ROUND(E18*I18,2)</f>
        <v>0.46</v>
      </c>
      <c r="K18" s="136">
        <v>0</v>
      </c>
      <c r="L18" s="136">
        <f>ROUND(E18*K18,2)</f>
        <v>0</v>
      </c>
      <c r="M18" s="137" t="s">
        <v>167</v>
      </c>
      <c r="N18" s="137" t="s">
        <v>167</v>
      </c>
      <c r="O18" s="137" t="s">
        <v>200</v>
      </c>
      <c r="P18" s="128"/>
      <c r="Q18" s="128"/>
      <c r="R18" s="128"/>
      <c r="S18" s="128"/>
      <c r="T18" s="128"/>
      <c r="U18" s="128"/>
      <c r="V18" s="128"/>
      <c r="W18" s="128" t="s">
        <v>816</v>
      </c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outlineLevel="2" x14ac:dyDescent="0.2">
      <c r="A19" s="134"/>
      <c r="B19" s="135"/>
      <c r="C19" s="152" t="s">
        <v>810</v>
      </c>
      <c r="D19" s="138"/>
      <c r="E19" s="182">
        <v>27</v>
      </c>
      <c r="F19" s="192"/>
      <c r="G19" s="192"/>
      <c r="H19" s="137"/>
      <c r="I19" s="136"/>
      <c r="J19" s="136"/>
      <c r="K19" s="136"/>
      <c r="L19" s="136"/>
      <c r="M19" s="137"/>
      <c r="N19" s="137"/>
      <c r="O19" s="137"/>
      <c r="P19" s="128"/>
      <c r="Q19" s="128"/>
      <c r="R19" s="128"/>
      <c r="S19" s="128"/>
      <c r="T19" s="128"/>
      <c r="U19" s="128"/>
      <c r="V19" s="128"/>
      <c r="W19" s="128" t="s">
        <v>171</v>
      </c>
      <c r="X19" s="128">
        <v>0</v>
      </c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outlineLevel="1" x14ac:dyDescent="0.2">
      <c r="A20" s="144">
        <v>5</v>
      </c>
      <c r="B20" s="145" t="s">
        <v>817</v>
      </c>
      <c r="C20" s="151" t="s">
        <v>430</v>
      </c>
      <c r="D20" s="146" t="s">
        <v>196</v>
      </c>
      <c r="E20" s="181">
        <v>12</v>
      </c>
      <c r="F20" s="190"/>
      <c r="G20" s="191">
        <f>ROUND(E20*F20,2)</f>
        <v>0</v>
      </c>
      <c r="H20" s="137">
        <v>21</v>
      </c>
      <c r="I20" s="136">
        <v>1.8200000000000001E-2</v>
      </c>
      <c r="J20" s="136">
        <f>ROUND(E20*I20,2)</f>
        <v>0.22</v>
      </c>
      <c r="K20" s="136">
        <v>0</v>
      </c>
      <c r="L20" s="136">
        <f>ROUND(E20*K20,2)</f>
        <v>0</v>
      </c>
      <c r="M20" s="137" t="s">
        <v>167</v>
      </c>
      <c r="N20" s="137" t="s">
        <v>167</v>
      </c>
      <c r="O20" s="137" t="s">
        <v>200</v>
      </c>
      <c r="P20" s="128"/>
      <c r="Q20" s="128"/>
      <c r="R20" s="128"/>
      <c r="S20" s="128"/>
      <c r="T20" s="128"/>
      <c r="U20" s="128"/>
      <c r="V20" s="128"/>
      <c r="W20" s="128" t="s">
        <v>816</v>
      </c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outlineLevel="2" x14ac:dyDescent="0.2">
      <c r="A21" s="134"/>
      <c r="B21" s="135"/>
      <c r="C21" s="152" t="s">
        <v>811</v>
      </c>
      <c r="D21" s="138"/>
      <c r="E21" s="182">
        <v>12</v>
      </c>
      <c r="F21" s="192"/>
      <c r="G21" s="192"/>
      <c r="H21" s="137"/>
      <c r="I21" s="136"/>
      <c r="J21" s="136"/>
      <c r="K21" s="136"/>
      <c r="L21" s="136"/>
      <c r="M21" s="137"/>
      <c r="N21" s="137"/>
      <c r="O21" s="137"/>
      <c r="P21" s="128"/>
      <c r="Q21" s="128"/>
      <c r="R21" s="128"/>
      <c r="S21" s="128"/>
      <c r="T21" s="128"/>
      <c r="U21" s="128"/>
      <c r="V21" s="128"/>
      <c r="W21" s="128" t="s">
        <v>171</v>
      </c>
      <c r="X21" s="128">
        <v>0</v>
      </c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outlineLevel="1" x14ac:dyDescent="0.2">
      <c r="A22" s="144">
        <v>6</v>
      </c>
      <c r="B22" s="145" t="s">
        <v>818</v>
      </c>
      <c r="C22" s="151" t="s">
        <v>819</v>
      </c>
      <c r="D22" s="146" t="s">
        <v>196</v>
      </c>
      <c r="E22" s="181">
        <v>1</v>
      </c>
      <c r="F22" s="190"/>
      <c r="G22" s="191">
        <f>ROUND(E22*F22,2)</f>
        <v>0</v>
      </c>
      <c r="H22" s="137">
        <v>21</v>
      </c>
      <c r="I22" s="136">
        <v>2.12E-2</v>
      </c>
      <c r="J22" s="136">
        <f>ROUND(E22*I22,2)</f>
        <v>0.02</v>
      </c>
      <c r="K22" s="136">
        <v>0</v>
      </c>
      <c r="L22" s="136">
        <f>ROUND(E22*K22,2)</f>
        <v>0</v>
      </c>
      <c r="M22" s="137" t="s">
        <v>167</v>
      </c>
      <c r="N22" s="137" t="s">
        <v>167</v>
      </c>
      <c r="O22" s="137" t="s">
        <v>200</v>
      </c>
      <c r="P22" s="128"/>
      <c r="Q22" s="128"/>
      <c r="R22" s="128"/>
      <c r="S22" s="128"/>
      <c r="T22" s="128"/>
      <c r="U22" s="128"/>
      <c r="V22" s="128"/>
      <c r="W22" s="128" t="s">
        <v>816</v>
      </c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</row>
    <row r="23" spans="1:50" outlineLevel="2" x14ac:dyDescent="0.2">
      <c r="A23" s="134"/>
      <c r="B23" s="135"/>
      <c r="C23" s="152" t="s">
        <v>814</v>
      </c>
      <c r="D23" s="138"/>
      <c r="E23" s="182">
        <v>1</v>
      </c>
      <c r="F23" s="192"/>
      <c r="G23" s="192"/>
      <c r="H23" s="137"/>
      <c r="I23" s="136"/>
      <c r="J23" s="136"/>
      <c r="K23" s="136"/>
      <c r="L23" s="136"/>
      <c r="M23" s="137"/>
      <c r="N23" s="137"/>
      <c r="O23" s="137"/>
      <c r="P23" s="128"/>
      <c r="Q23" s="128"/>
      <c r="R23" s="128"/>
      <c r="S23" s="128"/>
      <c r="T23" s="128"/>
      <c r="U23" s="128"/>
      <c r="V23" s="128"/>
      <c r="W23" s="128" t="s">
        <v>171</v>
      </c>
      <c r="X23" s="128">
        <v>0</v>
      </c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ht="22.5" outlineLevel="1" x14ac:dyDescent="0.2">
      <c r="A24" s="147">
        <v>7</v>
      </c>
      <c r="B24" s="148" t="s">
        <v>820</v>
      </c>
      <c r="C24" s="153" t="s">
        <v>821</v>
      </c>
      <c r="D24" s="149" t="s">
        <v>196</v>
      </c>
      <c r="E24" s="183">
        <v>1</v>
      </c>
      <c r="F24" s="193"/>
      <c r="G24" s="194">
        <f>ROUND(E24*F24,2)</f>
        <v>0</v>
      </c>
      <c r="H24" s="137">
        <v>21</v>
      </c>
      <c r="I24" s="136">
        <v>2.3199999999999998E-2</v>
      </c>
      <c r="J24" s="136">
        <f>ROUND(E24*I24,2)</f>
        <v>0.02</v>
      </c>
      <c r="K24" s="136">
        <v>0</v>
      </c>
      <c r="L24" s="136">
        <f>ROUND(E24*K24,2)</f>
        <v>0</v>
      </c>
      <c r="M24" s="137" t="s">
        <v>167</v>
      </c>
      <c r="N24" s="137" t="s">
        <v>822</v>
      </c>
      <c r="O24" s="137" t="s">
        <v>200</v>
      </c>
      <c r="P24" s="128"/>
      <c r="Q24" s="128"/>
      <c r="R24" s="128"/>
      <c r="S24" s="128"/>
      <c r="T24" s="128"/>
      <c r="U24" s="128"/>
      <c r="V24" s="128"/>
      <c r="W24" s="128" t="s">
        <v>816</v>
      </c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x14ac:dyDescent="0.2">
      <c r="A25" s="141" t="s">
        <v>162</v>
      </c>
      <c r="B25" s="142" t="s">
        <v>105</v>
      </c>
      <c r="C25" s="150" t="s">
        <v>106</v>
      </c>
      <c r="D25" s="143"/>
      <c r="E25" s="180"/>
      <c r="F25" s="188"/>
      <c r="G25" s="189">
        <f>SUMIF(W26:W47,"&lt;&gt;NOR",G26:G47)</f>
        <v>0</v>
      </c>
      <c r="H25" s="140"/>
      <c r="I25" s="139"/>
      <c r="J25" s="139">
        <f>SUM(J26:J47)</f>
        <v>0.11</v>
      </c>
      <c r="K25" s="139"/>
      <c r="L25" s="139">
        <f>SUM(L26:L47)</f>
        <v>7.39</v>
      </c>
      <c r="M25" s="140"/>
      <c r="N25" s="140"/>
      <c r="O25" s="140"/>
      <c r="W25" t="s">
        <v>163</v>
      </c>
    </row>
    <row r="26" spans="1:50" ht="22.5" outlineLevel="1" x14ac:dyDescent="0.2">
      <c r="A26" s="144">
        <v>8</v>
      </c>
      <c r="B26" s="145" t="s">
        <v>218</v>
      </c>
      <c r="C26" s="151" t="s">
        <v>219</v>
      </c>
      <c r="D26" s="146" t="s">
        <v>196</v>
      </c>
      <c r="E26" s="181">
        <v>46</v>
      </c>
      <c r="F26" s="190"/>
      <c r="G26" s="191">
        <f>ROUND(E26*F26,2)</f>
        <v>0</v>
      </c>
      <c r="H26" s="137">
        <v>21</v>
      </c>
      <c r="I26" s="136">
        <v>0</v>
      </c>
      <c r="J26" s="136">
        <f>ROUND(E26*I26,2)</f>
        <v>0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outlineLevel="2" x14ac:dyDescent="0.2">
      <c r="A27" s="134"/>
      <c r="B27" s="135"/>
      <c r="C27" s="152" t="s">
        <v>809</v>
      </c>
      <c r="D27" s="138"/>
      <c r="E27" s="182">
        <v>1</v>
      </c>
      <c r="F27" s="192"/>
      <c r="G27" s="192"/>
      <c r="H27" s="137"/>
      <c r="I27" s="136"/>
      <c r="J27" s="136"/>
      <c r="K27" s="136"/>
      <c r="L27" s="136"/>
      <c r="M27" s="137"/>
      <c r="N27" s="137"/>
      <c r="O27" s="137"/>
      <c r="P27" s="128"/>
      <c r="Q27" s="128"/>
      <c r="R27" s="128"/>
      <c r="S27" s="128"/>
      <c r="T27" s="128"/>
      <c r="U27" s="128"/>
      <c r="V27" s="128"/>
      <c r="W27" s="128" t="s">
        <v>171</v>
      </c>
      <c r="X27" s="128">
        <v>0</v>
      </c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3" x14ac:dyDescent="0.2">
      <c r="A28" s="134"/>
      <c r="B28" s="135"/>
      <c r="C28" s="152" t="s">
        <v>810</v>
      </c>
      <c r="D28" s="138"/>
      <c r="E28" s="182">
        <v>27</v>
      </c>
      <c r="F28" s="192"/>
      <c r="G28" s="192"/>
      <c r="H28" s="137"/>
      <c r="I28" s="136"/>
      <c r="J28" s="136"/>
      <c r="K28" s="136"/>
      <c r="L28" s="136"/>
      <c r="M28" s="137"/>
      <c r="N28" s="137"/>
      <c r="O28" s="137"/>
      <c r="P28" s="128"/>
      <c r="Q28" s="128"/>
      <c r="R28" s="128"/>
      <c r="S28" s="128"/>
      <c r="T28" s="128"/>
      <c r="U28" s="128"/>
      <c r="V28" s="128"/>
      <c r="W28" s="128" t="s">
        <v>171</v>
      </c>
      <c r="X28" s="128">
        <v>0</v>
      </c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3" x14ac:dyDescent="0.2">
      <c r="A29" s="134"/>
      <c r="B29" s="135"/>
      <c r="C29" s="152" t="s">
        <v>811</v>
      </c>
      <c r="D29" s="138"/>
      <c r="E29" s="182">
        <v>12</v>
      </c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outlineLevel="3" x14ac:dyDescent="0.2">
      <c r="A30" s="134"/>
      <c r="B30" s="135"/>
      <c r="C30" s="152" t="s">
        <v>823</v>
      </c>
      <c r="D30" s="138"/>
      <c r="E30" s="182">
        <v>2</v>
      </c>
      <c r="F30" s="192"/>
      <c r="G30" s="192"/>
      <c r="H30" s="137"/>
      <c r="I30" s="136"/>
      <c r="J30" s="136"/>
      <c r="K30" s="136"/>
      <c r="L30" s="136"/>
      <c r="M30" s="137"/>
      <c r="N30" s="137"/>
      <c r="O30" s="137"/>
      <c r="P30" s="128"/>
      <c r="Q30" s="128"/>
      <c r="R30" s="128"/>
      <c r="S30" s="128"/>
      <c r="T30" s="128"/>
      <c r="U30" s="128"/>
      <c r="V30" s="128"/>
      <c r="W30" s="128" t="s">
        <v>171</v>
      </c>
      <c r="X30" s="128">
        <v>0</v>
      </c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</row>
    <row r="31" spans="1:50" outlineLevel="3" x14ac:dyDescent="0.2">
      <c r="A31" s="134"/>
      <c r="B31" s="135"/>
      <c r="C31" s="152" t="s">
        <v>824</v>
      </c>
      <c r="D31" s="138"/>
      <c r="E31" s="182">
        <v>4</v>
      </c>
      <c r="F31" s="192"/>
      <c r="G31" s="192"/>
      <c r="H31" s="137"/>
      <c r="I31" s="136"/>
      <c r="J31" s="136"/>
      <c r="K31" s="136"/>
      <c r="L31" s="136"/>
      <c r="M31" s="137"/>
      <c r="N31" s="137"/>
      <c r="O31" s="137"/>
      <c r="P31" s="128"/>
      <c r="Q31" s="128"/>
      <c r="R31" s="128"/>
      <c r="S31" s="128"/>
      <c r="T31" s="128"/>
      <c r="U31" s="128"/>
      <c r="V31" s="128"/>
      <c r="W31" s="128" t="s">
        <v>171</v>
      </c>
      <c r="X31" s="128">
        <v>0</v>
      </c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4">
        <v>9</v>
      </c>
      <c r="B32" s="145" t="s">
        <v>220</v>
      </c>
      <c r="C32" s="151" t="s">
        <v>825</v>
      </c>
      <c r="D32" s="146" t="s">
        <v>166</v>
      </c>
      <c r="E32" s="181">
        <v>83.31</v>
      </c>
      <c r="F32" s="190"/>
      <c r="G32" s="191">
        <f>ROUND(E32*F32,2)</f>
        <v>0</v>
      </c>
      <c r="H32" s="137">
        <v>21</v>
      </c>
      <c r="I32" s="136">
        <v>1.17E-3</v>
      </c>
      <c r="J32" s="136">
        <f>ROUND(E32*I32,2)</f>
        <v>0.1</v>
      </c>
      <c r="K32" s="136">
        <v>7.5999999999999998E-2</v>
      </c>
      <c r="L32" s="136">
        <f>ROUND(E32*K32,2)</f>
        <v>6.33</v>
      </c>
      <c r="M32" s="137" t="s">
        <v>167</v>
      </c>
      <c r="N32" s="137" t="s">
        <v>167</v>
      </c>
      <c r="O32" s="137" t="s">
        <v>168</v>
      </c>
      <c r="P32" s="128"/>
      <c r="Q32" s="128"/>
      <c r="R32" s="128"/>
      <c r="S32" s="128"/>
      <c r="T32" s="128"/>
      <c r="U32" s="128"/>
      <c r="V32" s="128"/>
      <c r="W32" s="128" t="s">
        <v>169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outlineLevel="2" x14ac:dyDescent="0.2">
      <c r="A33" s="134"/>
      <c r="B33" s="135"/>
      <c r="C33" s="152" t="s">
        <v>826</v>
      </c>
      <c r="D33" s="138"/>
      <c r="E33" s="182">
        <v>1.2</v>
      </c>
      <c r="F33" s="192"/>
      <c r="G33" s="192"/>
      <c r="H33" s="137"/>
      <c r="I33" s="136"/>
      <c r="J33" s="136"/>
      <c r="K33" s="136"/>
      <c r="L33" s="136"/>
      <c r="M33" s="137"/>
      <c r="N33" s="137"/>
      <c r="O33" s="137"/>
      <c r="P33" s="128"/>
      <c r="Q33" s="128"/>
      <c r="R33" s="128"/>
      <c r="S33" s="128"/>
      <c r="T33" s="128"/>
      <c r="U33" s="128"/>
      <c r="V33" s="128"/>
      <c r="W33" s="128" t="s">
        <v>171</v>
      </c>
      <c r="X33" s="128">
        <v>0</v>
      </c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outlineLevel="3" x14ac:dyDescent="0.2">
      <c r="A34" s="134"/>
      <c r="B34" s="135"/>
      <c r="C34" s="152" t="s">
        <v>827</v>
      </c>
      <c r="D34" s="138"/>
      <c r="E34" s="182">
        <v>43.2</v>
      </c>
      <c r="F34" s="192"/>
      <c r="G34" s="192"/>
      <c r="H34" s="137"/>
      <c r="I34" s="136"/>
      <c r="J34" s="136"/>
      <c r="K34" s="136"/>
      <c r="L34" s="136"/>
      <c r="M34" s="137"/>
      <c r="N34" s="137"/>
      <c r="O34" s="137"/>
      <c r="P34" s="128"/>
      <c r="Q34" s="128"/>
      <c r="R34" s="128"/>
      <c r="S34" s="128"/>
      <c r="T34" s="128"/>
      <c r="U34" s="128"/>
      <c r="V34" s="128"/>
      <c r="W34" s="128" t="s">
        <v>171</v>
      </c>
      <c r="X34" s="128">
        <v>0</v>
      </c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</row>
    <row r="35" spans="1:50" outlineLevel="3" x14ac:dyDescent="0.2">
      <c r="A35" s="134"/>
      <c r="B35" s="135"/>
      <c r="C35" s="152" t="s">
        <v>828</v>
      </c>
      <c r="D35" s="138"/>
      <c r="E35" s="182">
        <v>21.6</v>
      </c>
      <c r="F35" s="192"/>
      <c r="G35" s="192"/>
      <c r="H35" s="137"/>
      <c r="I35" s="136"/>
      <c r="J35" s="136"/>
      <c r="K35" s="136"/>
      <c r="L35" s="136"/>
      <c r="M35" s="137"/>
      <c r="N35" s="137"/>
      <c r="O35" s="137"/>
      <c r="P35" s="128"/>
      <c r="Q35" s="128"/>
      <c r="R35" s="128"/>
      <c r="S35" s="128"/>
      <c r="T35" s="128"/>
      <c r="U35" s="128"/>
      <c r="V35" s="128"/>
      <c r="W35" s="128" t="s">
        <v>171</v>
      </c>
      <c r="X35" s="128">
        <v>0</v>
      </c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outlineLevel="3" x14ac:dyDescent="0.2">
      <c r="A36" s="134"/>
      <c r="B36" s="135"/>
      <c r="C36" s="152" t="s">
        <v>829</v>
      </c>
      <c r="D36" s="138"/>
      <c r="E36" s="182">
        <v>3.2</v>
      </c>
      <c r="F36" s="192"/>
      <c r="G36" s="192"/>
      <c r="H36" s="137"/>
      <c r="I36" s="136"/>
      <c r="J36" s="136"/>
      <c r="K36" s="136"/>
      <c r="L36" s="136"/>
      <c r="M36" s="137"/>
      <c r="N36" s="137"/>
      <c r="O36" s="137"/>
      <c r="P36" s="128"/>
      <c r="Q36" s="128"/>
      <c r="R36" s="128"/>
      <c r="S36" s="128"/>
      <c r="T36" s="128"/>
      <c r="U36" s="128"/>
      <c r="V36" s="128"/>
      <c r="W36" s="128" t="s">
        <v>171</v>
      </c>
      <c r="X36" s="128">
        <v>0</v>
      </c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outlineLevel="3" x14ac:dyDescent="0.2">
      <c r="A37" s="134"/>
      <c r="B37" s="135"/>
      <c r="C37" s="152" t="s">
        <v>830</v>
      </c>
      <c r="D37" s="138"/>
      <c r="E37" s="182">
        <v>8.91</v>
      </c>
      <c r="F37" s="192"/>
      <c r="G37" s="192"/>
      <c r="H37" s="137"/>
      <c r="I37" s="136"/>
      <c r="J37" s="136"/>
      <c r="K37" s="136"/>
      <c r="L37" s="136"/>
      <c r="M37" s="137"/>
      <c r="N37" s="137"/>
      <c r="O37" s="137"/>
      <c r="P37" s="128"/>
      <c r="Q37" s="128"/>
      <c r="R37" s="128"/>
      <c r="S37" s="128"/>
      <c r="T37" s="128"/>
      <c r="U37" s="128"/>
      <c r="V37" s="128"/>
      <c r="W37" s="128" t="s">
        <v>171</v>
      </c>
      <c r="X37" s="128">
        <v>0</v>
      </c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outlineLevel="3" x14ac:dyDescent="0.2">
      <c r="A38" s="134"/>
      <c r="B38" s="135"/>
      <c r="C38" s="152" t="s">
        <v>831</v>
      </c>
      <c r="D38" s="138"/>
      <c r="E38" s="182"/>
      <c r="F38" s="192"/>
      <c r="G38" s="192"/>
      <c r="H38" s="137"/>
      <c r="I38" s="136"/>
      <c r="J38" s="136"/>
      <c r="K38" s="136"/>
      <c r="L38" s="136"/>
      <c r="M38" s="137"/>
      <c r="N38" s="137"/>
      <c r="O38" s="137"/>
      <c r="P38" s="128"/>
      <c r="Q38" s="128"/>
      <c r="R38" s="128"/>
      <c r="S38" s="128"/>
      <c r="T38" s="128"/>
      <c r="U38" s="128"/>
      <c r="V38" s="128"/>
      <c r="W38" s="128" t="s">
        <v>171</v>
      </c>
      <c r="X38" s="128">
        <v>0</v>
      </c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1:50" outlineLevel="3" x14ac:dyDescent="0.2">
      <c r="A39" s="134"/>
      <c r="B39" s="135"/>
      <c r="C39" s="152" t="s">
        <v>832</v>
      </c>
      <c r="D39" s="138"/>
      <c r="E39" s="182">
        <v>1.6</v>
      </c>
      <c r="F39" s="192"/>
      <c r="G39" s="192"/>
      <c r="H39" s="137"/>
      <c r="I39" s="136"/>
      <c r="J39" s="136"/>
      <c r="K39" s="136"/>
      <c r="L39" s="136"/>
      <c r="M39" s="137"/>
      <c r="N39" s="137"/>
      <c r="O39" s="137"/>
      <c r="P39" s="128"/>
      <c r="Q39" s="128"/>
      <c r="R39" s="128"/>
      <c r="S39" s="128"/>
      <c r="T39" s="128"/>
      <c r="U39" s="128"/>
      <c r="V39" s="128"/>
      <c r="W39" s="128" t="s">
        <v>171</v>
      </c>
      <c r="X39" s="128">
        <v>0</v>
      </c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3" x14ac:dyDescent="0.2">
      <c r="A40" s="134"/>
      <c r="B40" s="135"/>
      <c r="C40" s="152" t="s">
        <v>833</v>
      </c>
      <c r="D40" s="138"/>
      <c r="E40" s="182">
        <v>3.6</v>
      </c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1" x14ac:dyDescent="0.2">
      <c r="A41" s="144">
        <v>10</v>
      </c>
      <c r="B41" s="145" t="s">
        <v>834</v>
      </c>
      <c r="C41" s="151" t="s">
        <v>835</v>
      </c>
      <c r="D41" s="146" t="s">
        <v>166</v>
      </c>
      <c r="E41" s="181">
        <v>12.3</v>
      </c>
      <c r="F41" s="190"/>
      <c r="G41" s="191">
        <f>ROUND(E41*F41,2)</f>
        <v>0</v>
      </c>
      <c r="H41" s="137">
        <v>21</v>
      </c>
      <c r="I41" s="136">
        <v>1E-3</v>
      </c>
      <c r="J41" s="136">
        <f>ROUND(E41*I41,2)</f>
        <v>0.01</v>
      </c>
      <c r="K41" s="136">
        <v>6.3E-2</v>
      </c>
      <c r="L41" s="136">
        <f>ROUND(E41*K41,2)</f>
        <v>0.77</v>
      </c>
      <c r="M41" s="137" t="s">
        <v>167</v>
      </c>
      <c r="N41" s="137" t="s">
        <v>167</v>
      </c>
      <c r="O41" s="137" t="s">
        <v>168</v>
      </c>
      <c r="P41" s="128"/>
      <c r="Q41" s="128"/>
      <c r="R41" s="128"/>
      <c r="S41" s="128"/>
      <c r="T41" s="128"/>
      <c r="U41" s="128"/>
      <c r="V41" s="128"/>
      <c r="W41" s="128" t="s">
        <v>169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outlineLevel="2" x14ac:dyDescent="0.2">
      <c r="A42" s="134"/>
      <c r="B42" s="135"/>
      <c r="C42" s="152" t="s">
        <v>836</v>
      </c>
      <c r="D42" s="138"/>
      <c r="E42" s="182"/>
      <c r="F42" s="192"/>
      <c r="G42" s="192"/>
      <c r="H42" s="137"/>
      <c r="I42" s="136"/>
      <c r="J42" s="136"/>
      <c r="K42" s="136"/>
      <c r="L42" s="136"/>
      <c r="M42" s="137"/>
      <c r="N42" s="137"/>
      <c r="O42" s="137"/>
      <c r="P42" s="128"/>
      <c r="Q42" s="128"/>
      <c r="R42" s="128"/>
      <c r="S42" s="128"/>
      <c r="T42" s="128"/>
      <c r="U42" s="128"/>
      <c r="V42" s="128"/>
      <c r="W42" s="128" t="s">
        <v>171</v>
      </c>
      <c r="X42" s="128">
        <v>0</v>
      </c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3" x14ac:dyDescent="0.2">
      <c r="A43" s="134"/>
      <c r="B43" s="135"/>
      <c r="C43" s="152" t="s">
        <v>837</v>
      </c>
      <c r="D43" s="138"/>
      <c r="E43" s="182">
        <v>2.2000000000000002</v>
      </c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3" x14ac:dyDescent="0.2">
      <c r="A44" s="134"/>
      <c r="B44" s="135"/>
      <c r="C44" s="152" t="s">
        <v>838</v>
      </c>
      <c r="D44" s="138"/>
      <c r="E44" s="182">
        <v>2.9</v>
      </c>
      <c r="F44" s="192"/>
      <c r="G44" s="192"/>
      <c r="H44" s="137"/>
      <c r="I44" s="136"/>
      <c r="J44" s="136"/>
      <c r="K44" s="136"/>
      <c r="L44" s="136"/>
      <c r="M44" s="137"/>
      <c r="N44" s="137"/>
      <c r="O44" s="137"/>
      <c r="P44" s="128"/>
      <c r="Q44" s="128"/>
      <c r="R44" s="128"/>
      <c r="S44" s="128"/>
      <c r="T44" s="128"/>
      <c r="U44" s="128"/>
      <c r="V44" s="128"/>
      <c r="W44" s="128" t="s">
        <v>171</v>
      </c>
      <c r="X44" s="128">
        <v>0</v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outlineLevel="3" x14ac:dyDescent="0.2">
      <c r="A45" s="134"/>
      <c r="B45" s="135"/>
      <c r="C45" s="152" t="s">
        <v>839</v>
      </c>
      <c r="D45" s="138"/>
      <c r="E45" s="182">
        <v>7.2</v>
      </c>
      <c r="F45" s="192"/>
      <c r="G45" s="192"/>
      <c r="H45" s="137"/>
      <c r="I45" s="136"/>
      <c r="J45" s="136"/>
      <c r="K45" s="136"/>
      <c r="L45" s="136"/>
      <c r="M45" s="137"/>
      <c r="N45" s="137"/>
      <c r="O45" s="137"/>
      <c r="P45" s="128"/>
      <c r="Q45" s="128"/>
      <c r="R45" s="128"/>
      <c r="S45" s="128"/>
      <c r="T45" s="128"/>
      <c r="U45" s="128"/>
      <c r="V45" s="128"/>
      <c r="W45" s="128" t="s">
        <v>171</v>
      </c>
      <c r="X45" s="128">
        <v>0</v>
      </c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outlineLevel="1" x14ac:dyDescent="0.2">
      <c r="A46" s="144">
        <v>11</v>
      </c>
      <c r="B46" s="145" t="s">
        <v>840</v>
      </c>
      <c r="C46" s="151" t="s">
        <v>841</v>
      </c>
      <c r="D46" s="146" t="s">
        <v>166</v>
      </c>
      <c r="E46" s="181">
        <v>17.568200000000001</v>
      </c>
      <c r="F46" s="190"/>
      <c r="G46" s="191">
        <f>ROUND(E46*F46,2)</f>
        <v>0</v>
      </c>
      <c r="H46" s="137">
        <v>21</v>
      </c>
      <c r="I46" s="136">
        <v>0</v>
      </c>
      <c r="J46" s="136">
        <f>ROUND(E46*I46,2)</f>
        <v>0</v>
      </c>
      <c r="K46" s="136">
        <v>1.6379999999999999E-2</v>
      </c>
      <c r="L46" s="136">
        <f>ROUND(E46*K46,2)</f>
        <v>0.28999999999999998</v>
      </c>
      <c r="M46" s="137" t="s">
        <v>167</v>
      </c>
      <c r="N46" s="137" t="s">
        <v>167</v>
      </c>
      <c r="O46" s="137" t="s">
        <v>168</v>
      </c>
      <c r="P46" s="128"/>
      <c r="Q46" s="128"/>
      <c r="R46" s="128"/>
      <c r="S46" s="128"/>
      <c r="T46" s="128"/>
      <c r="U46" s="128"/>
      <c r="V46" s="128"/>
      <c r="W46" s="128" t="s">
        <v>245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2" x14ac:dyDescent="0.2">
      <c r="A47" s="134"/>
      <c r="B47" s="135"/>
      <c r="C47" s="152" t="s">
        <v>842</v>
      </c>
      <c r="D47" s="138"/>
      <c r="E47" s="182">
        <v>17.568200000000001</v>
      </c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x14ac:dyDescent="0.2">
      <c r="A48" s="141" t="s">
        <v>162</v>
      </c>
      <c r="B48" s="142" t="s">
        <v>107</v>
      </c>
      <c r="C48" s="150" t="s">
        <v>108</v>
      </c>
      <c r="D48" s="143"/>
      <c r="E48" s="180"/>
      <c r="F48" s="188"/>
      <c r="G48" s="189">
        <f>SUMIF(W49:W49,"&lt;&gt;NOR",G49:G49)</f>
        <v>0</v>
      </c>
      <c r="H48" s="140"/>
      <c r="I48" s="139"/>
      <c r="J48" s="139">
        <f>SUM(J49:J49)</f>
        <v>0</v>
      </c>
      <c r="K48" s="139"/>
      <c r="L48" s="139">
        <f>SUM(L49:L49)</f>
        <v>0</v>
      </c>
      <c r="M48" s="140"/>
      <c r="N48" s="140"/>
      <c r="O48" s="140"/>
      <c r="W48" t="s">
        <v>163</v>
      </c>
    </row>
    <row r="49" spans="1:50" ht="33.75" outlineLevel="1" x14ac:dyDescent="0.2">
      <c r="A49" s="147">
        <v>12</v>
      </c>
      <c r="B49" s="148" t="s">
        <v>246</v>
      </c>
      <c r="C49" s="153" t="s">
        <v>247</v>
      </c>
      <c r="D49" s="149" t="s">
        <v>191</v>
      </c>
      <c r="E49" s="183">
        <v>3.2708499999999998</v>
      </c>
      <c r="F49" s="193"/>
      <c r="G49" s="194">
        <f>ROUND(E49*F49,2)</f>
        <v>0</v>
      </c>
      <c r="H49" s="137">
        <v>21</v>
      </c>
      <c r="I49" s="136">
        <v>0</v>
      </c>
      <c r="J49" s="136">
        <f>ROUND(E49*I49,2)</f>
        <v>0</v>
      </c>
      <c r="K49" s="136">
        <v>0</v>
      </c>
      <c r="L49" s="136">
        <f>ROUND(E49*K49,2)</f>
        <v>0</v>
      </c>
      <c r="M49" s="137" t="s">
        <v>167</v>
      </c>
      <c r="N49" s="137" t="s">
        <v>167</v>
      </c>
      <c r="O49" s="137" t="s">
        <v>248</v>
      </c>
      <c r="P49" s="128"/>
      <c r="Q49" s="128"/>
      <c r="R49" s="128"/>
      <c r="S49" s="128"/>
      <c r="T49" s="128"/>
      <c r="U49" s="128"/>
      <c r="V49" s="128"/>
      <c r="W49" s="128" t="s">
        <v>249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x14ac:dyDescent="0.2">
      <c r="A50" s="141" t="s">
        <v>162</v>
      </c>
      <c r="B50" s="142" t="s">
        <v>121</v>
      </c>
      <c r="C50" s="150" t="s">
        <v>122</v>
      </c>
      <c r="D50" s="143"/>
      <c r="E50" s="180"/>
      <c r="F50" s="188"/>
      <c r="G50" s="189">
        <f>SUMIF(W51:W85,"&lt;&gt;NOR",G51:G85)</f>
        <v>0</v>
      </c>
      <c r="H50" s="140"/>
      <c r="I50" s="139"/>
      <c r="J50" s="139">
        <f>SUM(J51:J85)</f>
        <v>3.28</v>
      </c>
      <c r="K50" s="139"/>
      <c r="L50" s="139">
        <f>SUM(L51:L85)</f>
        <v>0</v>
      </c>
      <c r="M50" s="140"/>
      <c r="N50" s="140"/>
      <c r="O50" s="140"/>
      <c r="W50" t="s">
        <v>163</v>
      </c>
    </row>
    <row r="51" spans="1:50" outlineLevel="1" x14ac:dyDescent="0.2">
      <c r="A51" s="144">
        <v>13</v>
      </c>
      <c r="B51" s="145" t="s">
        <v>278</v>
      </c>
      <c r="C51" s="151" t="s">
        <v>279</v>
      </c>
      <c r="D51" s="146" t="s">
        <v>196</v>
      </c>
      <c r="E51" s="181">
        <v>43</v>
      </c>
      <c r="F51" s="190"/>
      <c r="G51" s="191">
        <f>ROUND(E51*F51,2)</f>
        <v>0</v>
      </c>
      <c r="H51" s="137">
        <v>21</v>
      </c>
      <c r="I51" s="136">
        <v>0</v>
      </c>
      <c r="J51" s="136">
        <f>ROUND(E51*I51,2)</f>
        <v>0</v>
      </c>
      <c r="K51" s="136">
        <v>0</v>
      </c>
      <c r="L51" s="136">
        <f>ROUND(E51*K51,2)</f>
        <v>0</v>
      </c>
      <c r="M51" s="137" t="s">
        <v>167</v>
      </c>
      <c r="N51" s="137" t="s">
        <v>167</v>
      </c>
      <c r="O51" s="137" t="s">
        <v>168</v>
      </c>
      <c r="P51" s="128"/>
      <c r="Q51" s="128"/>
      <c r="R51" s="128"/>
      <c r="S51" s="128"/>
      <c r="T51" s="128"/>
      <c r="U51" s="128"/>
      <c r="V51" s="128"/>
      <c r="W51" s="128" t="s">
        <v>252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outlineLevel="2" x14ac:dyDescent="0.2">
      <c r="A52" s="134"/>
      <c r="B52" s="135"/>
      <c r="C52" s="152" t="s">
        <v>809</v>
      </c>
      <c r="D52" s="138"/>
      <c r="E52" s="182">
        <v>1</v>
      </c>
      <c r="F52" s="192"/>
      <c r="G52" s="192"/>
      <c r="H52" s="137"/>
      <c r="I52" s="136"/>
      <c r="J52" s="136"/>
      <c r="K52" s="136"/>
      <c r="L52" s="136"/>
      <c r="M52" s="137"/>
      <c r="N52" s="137"/>
      <c r="O52" s="137"/>
      <c r="P52" s="128"/>
      <c r="Q52" s="128"/>
      <c r="R52" s="128"/>
      <c r="S52" s="128"/>
      <c r="T52" s="128"/>
      <c r="U52" s="128"/>
      <c r="V52" s="128"/>
      <c r="W52" s="128" t="s">
        <v>171</v>
      </c>
      <c r="X52" s="128">
        <v>0</v>
      </c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outlineLevel="3" x14ac:dyDescent="0.2">
      <c r="A53" s="134"/>
      <c r="B53" s="135"/>
      <c r="C53" s="152" t="s">
        <v>810</v>
      </c>
      <c r="D53" s="138"/>
      <c r="E53" s="182">
        <v>27</v>
      </c>
      <c r="F53" s="192"/>
      <c r="G53" s="192"/>
      <c r="H53" s="137"/>
      <c r="I53" s="136"/>
      <c r="J53" s="136"/>
      <c r="K53" s="136"/>
      <c r="L53" s="136"/>
      <c r="M53" s="137"/>
      <c r="N53" s="137"/>
      <c r="O53" s="137"/>
      <c r="P53" s="128"/>
      <c r="Q53" s="128"/>
      <c r="R53" s="128"/>
      <c r="S53" s="128"/>
      <c r="T53" s="128"/>
      <c r="U53" s="128"/>
      <c r="V53" s="128"/>
      <c r="W53" s="128" t="s">
        <v>171</v>
      </c>
      <c r="X53" s="128">
        <v>0</v>
      </c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3" x14ac:dyDescent="0.2">
      <c r="A54" s="134"/>
      <c r="B54" s="135"/>
      <c r="C54" s="152" t="s">
        <v>811</v>
      </c>
      <c r="D54" s="138"/>
      <c r="E54" s="182">
        <v>12</v>
      </c>
      <c r="F54" s="192"/>
      <c r="G54" s="192"/>
      <c r="H54" s="137"/>
      <c r="I54" s="136"/>
      <c r="J54" s="136"/>
      <c r="K54" s="136"/>
      <c r="L54" s="136"/>
      <c r="M54" s="137"/>
      <c r="N54" s="137"/>
      <c r="O54" s="137"/>
      <c r="P54" s="128"/>
      <c r="Q54" s="128"/>
      <c r="R54" s="128"/>
      <c r="S54" s="128"/>
      <c r="T54" s="128"/>
      <c r="U54" s="128"/>
      <c r="V54" s="128"/>
      <c r="W54" s="128" t="s">
        <v>171</v>
      </c>
      <c r="X54" s="128">
        <v>0</v>
      </c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outlineLevel="3" x14ac:dyDescent="0.2">
      <c r="A55" s="134"/>
      <c r="B55" s="135"/>
      <c r="C55" s="152" t="s">
        <v>843</v>
      </c>
      <c r="D55" s="138"/>
      <c r="E55" s="182">
        <v>1</v>
      </c>
      <c r="F55" s="192"/>
      <c r="G55" s="192"/>
      <c r="H55" s="137"/>
      <c r="I55" s="136"/>
      <c r="J55" s="136"/>
      <c r="K55" s="136"/>
      <c r="L55" s="136"/>
      <c r="M55" s="137"/>
      <c r="N55" s="137"/>
      <c r="O55" s="137"/>
      <c r="P55" s="128"/>
      <c r="Q55" s="128"/>
      <c r="R55" s="128"/>
      <c r="S55" s="128"/>
      <c r="T55" s="128"/>
      <c r="U55" s="128"/>
      <c r="V55" s="128"/>
      <c r="W55" s="128" t="s">
        <v>171</v>
      </c>
      <c r="X55" s="128">
        <v>0</v>
      </c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outlineLevel="3" x14ac:dyDescent="0.2">
      <c r="A56" s="134"/>
      <c r="B56" s="135"/>
      <c r="C56" s="152" t="s">
        <v>844</v>
      </c>
      <c r="D56" s="138"/>
      <c r="E56" s="182">
        <v>2</v>
      </c>
      <c r="F56" s="192"/>
      <c r="G56" s="192"/>
      <c r="H56" s="137"/>
      <c r="I56" s="136"/>
      <c r="J56" s="136"/>
      <c r="K56" s="136"/>
      <c r="L56" s="136"/>
      <c r="M56" s="137"/>
      <c r="N56" s="137"/>
      <c r="O56" s="137"/>
      <c r="P56" s="128"/>
      <c r="Q56" s="128"/>
      <c r="R56" s="128"/>
      <c r="S56" s="128"/>
      <c r="T56" s="128"/>
      <c r="U56" s="128"/>
      <c r="V56" s="128"/>
      <c r="W56" s="128" t="s">
        <v>171</v>
      </c>
      <c r="X56" s="128">
        <v>0</v>
      </c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1" x14ac:dyDescent="0.2">
      <c r="A57" s="144">
        <v>14</v>
      </c>
      <c r="B57" s="145" t="s">
        <v>845</v>
      </c>
      <c r="C57" s="151" t="s">
        <v>846</v>
      </c>
      <c r="D57" s="146" t="s">
        <v>196</v>
      </c>
      <c r="E57" s="181">
        <v>2</v>
      </c>
      <c r="F57" s="190"/>
      <c r="G57" s="191">
        <f>ROUND(E57*F57,2)</f>
        <v>0</v>
      </c>
      <c r="H57" s="137">
        <v>21</v>
      </c>
      <c r="I57" s="136">
        <v>0</v>
      </c>
      <c r="J57" s="136">
        <f>ROUND(E57*I57,2)</f>
        <v>0</v>
      </c>
      <c r="K57" s="136">
        <v>0</v>
      </c>
      <c r="L57" s="136">
        <f>ROUND(E57*K57,2)</f>
        <v>0</v>
      </c>
      <c r="M57" s="137" t="s">
        <v>167</v>
      </c>
      <c r="N57" s="137" t="s">
        <v>167</v>
      </c>
      <c r="O57" s="137" t="s">
        <v>168</v>
      </c>
      <c r="P57" s="128"/>
      <c r="Q57" s="128"/>
      <c r="R57" s="128"/>
      <c r="S57" s="128"/>
      <c r="T57" s="128"/>
      <c r="U57" s="128"/>
      <c r="V57" s="128"/>
      <c r="W57" s="128" t="s">
        <v>252</v>
      </c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2" x14ac:dyDescent="0.2">
      <c r="A58" s="134"/>
      <c r="B58" s="135"/>
      <c r="C58" s="152" t="s">
        <v>847</v>
      </c>
      <c r="D58" s="138"/>
      <c r="E58" s="182">
        <v>1</v>
      </c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3" x14ac:dyDescent="0.2">
      <c r="A59" s="134"/>
      <c r="B59" s="135"/>
      <c r="C59" s="152" t="s">
        <v>848</v>
      </c>
      <c r="D59" s="138"/>
      <c r="E59" s="182">
        <v>1</v>
      </c>
      <c r="F59" s="192"/>
      <c r="G59" s="192"/>
      <c r="H59" s="137"/>
      <c r="I59" s="136"/>
      <c r="J59" s="136"/>
      <c r="K59" s="136"/>
      <c r="L59" s="136"/>
      <c r="M59" s="137"/>
      <c r="N59" s="137"/>
      <c r="O59" s="137"/>
      <c r="P59" s="128"/>
      <c r="Q59" s="128"/>
      <c r="R59" s="128"/>
      <c r="S59" s="128"/>
      <c r="T59" s="128"/>
      <c r="U59" s="128"/>
      <c r="V59" s="128"/>
      <c r="W59" s="128" t="s">
        <v>171</v>
      </c>
      <c r="X59" s="128">
        <v>0</v>
      </c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outlineLevel="1" x14ac:dyDescent="0.2">
      <c r="A60" s="144">
        <v>15</v>
      </c>
      <c r="B60" s="145" t="s">
        <v>849</v>
      </c>
      <c r="C60" s="151" t="s">
        <v>850</v>
      </c>
      <c r="D60" s="146" t="s">
        <v>196</v>
      </c>
      <c r="E60" s="181">
        <v>5</v>
      </c>
      <c r="F60" s="190"/>
      <c r="G60" s="191">
        <f>ROUND(E60*F60,2)</f>
        <v>0</v>
      </c>
      <c r="H60" s="137">
        <v>21</v>
      </c>
      <c r="I60" s="136">
        <v>0</v>
      </c>
      <c r="J60" s="136">
        <f>ROUND(E60*I60,2)</f>
        <v>0</v>
      </c>
      <c r="K60" s="136">
        <v>0</v>
      </c>
      <c r="L60" s="136">
        <f>ROUND(E60*K60,2)</f>
        <v>0</v>
      </c>
      <c r="M60" s="137" t="s">
        <v>167</v>
      </c>
      <c r="N60" s="137" t="s">
        <v>167</v>
      </c>
      <c r="O60" s="137" t="s">
        <v>168</v>
      </c>
      <c r="P60" s="128"/>
      <c r="Q60" s="128"/>
      <c r="R60" s="128"/>
      <c r="S60" s="128"/>
      <c r="T60" s="128"/>
      <c r="U60" s="128"/>
      <c r="V60" s="128"/>
      <c r="W60" s="128" t="s">
        <v>245</v>
      </c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outlineLevel="2" x14ac:dyDescent="0.2">
      <c r="A61" s="134"/>
      <c r="B61" s="135"/>
      <c r="C61" s="152" t="s">
        <v>814</v>
      </c>
      <c r="D61" s="138"/>
      <c r="E61" s="182">
        <v>1</v>
      </c>
      <c r="F61" s="192"/>
      <c r="G61" s="192"/>
      <c r="H61" s="137"/>
      <c r="I61" s="136"/>
      <c r="J61" s="136"/>
      <c r="K61" s="136"/>
      <c r="L61" s="136"/>
      <c r="M61" s="137"/>
      <c r="N61" s="137"/>
      <c r="O61" s="137"/>
      <c r="P61" s="128"/>
      <c r="Q61" s="128"/>
      <c r="R61" s="128"/>
      <c r="S61" s="128"/>
      <c r="T61" s="128"/>
      <c r="U61" s="128"/>
      <c r="V61" s="128"/>
      <c r="W61" s="128" t="s">
        <v>171</v>
      </c>
      <c r="X61" s="128">
        <v>0</v>
      </c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outlineLevel="3" x14ac:dyDescent="0.2">
      <c r="A62" s="134"/>
      <c r="B62" s="135"/>
      <c r="C62" s="152" t="s">
        <v>815</v>
      </c>
      <c r="D62" s="138"/>
      <c r="E62" s="182">
        <v>2</v>
      </c>
      <c r="F62" s="192"/>
      <c r="G62" s="192"/>
      <c r="H62" s="137"/>
      <c r="I62" s="136"/>
      <c r="J62" s="136"/>
      <c r="K62" s="136"/>
      <c r="L62" s="136"/>
      <c r="M62" s="137"/>
      <c r="N62" s="137"/>
      <c r="O62" s="137"/>
      <c r="P62" s="128"/>
      <c r="Q62" s="128"/>
      <c r="R62" s="128"/>
      <c r="S62" s="128"/>
      <c r="T62" s="128"/>
      <c r="U62" s="128"/>
      <c r="V62" s="128"/>
      <c r="W62" s="128" t="s">
        <v>171</v>
      </c>
      <c r="X62" s="128">
        <v>0</v>
      </c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1:50" outlineLevel="3" x14ac:dyDescent="0.2">
      <c r="A63" s="134"/>
      <c r="B63" s="135"/>
      <c r="C63" s="152" t="s">
        <v>851</v>
      </c>
      <c r="D63" s="138"/>
      <c r="E63" s="182">
        <v>2</v>
      </c>
      <c r="F63" s="192"/>
      <c r="G63" s="192"/>
      <c r="H63" s="137"/>
      <c r="I63" s="136"/>
      <c r="J63" s="136"/>
      <c r="K63" s="136"/>
      <c r="L63" s="136"/>
      <c r="M63" s="137"/>
      <c r="N63" s="137"/>
      <c r="O63" s="137"/>
      <c r="P63" s="128"/>
      <c r="Q63" s="128"/>
      <c r="R63" s="128"/>
      <c r="S63" s="128"/>
      <c r="T63" s="128"/>
      <c r="U63" s="128"/>
      <c r="V63" s="128"/>
      <c r="W63" s="128" t="s">
        <v>171</v>
      </c>
      <c r="X63" s="128">
        <v>0</v>
      </c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1:50" ht="22.5" outlineLevel="1" x14ac:dyDescent="0.2">
      <c r="A64" s="147">
        <v>16</v>
      </c>
      <c r="B64" s="148" t="s">
        <v>852</v>
      </c>
      <c r="C64" s="153" t="s">
        <v>853</v>
      </c>
      <c r="D64" s="149" t="s">
        <v>196</v>
      </c>
      <c r="E64" s="183">
        <v>1</v>
      </c>
      <c r="F64" s="193"/>
      <c r="G64" s="194">
        <f t="shared" ref="G64:G73" si="0">ROUND(E64*F64,2)</f>
        <v>0</v>
      </c>
      <c r="H64" s="137">
        <v>21</v>
      </c>
      <c r="I64" s="136">
        <v>0.15015000000000001</v>
      </c>
      <c r="J64" s="136">
        <f t="shared" ref="J64:J73" si="1">ROUND(E64*I64,2)</f>
        <v>0.15</v>
      </c>
      <c r="K64" s="136">
        <v>0</v>
      </c>
      <c r="L64" s="136">
        <f t="shared" ref="L64:L73" si="2">ROUND(E64*K64,2)</f>
        <v>0</v>
      </c>
      <c r="M64" s="137" t="s">
        <v>259</v>
      </c>
      <c r="N64" s="137" t="s">
        <v>822</v>
      </c>
      <c r="O64" s="137" t="s">
        <v>168</v>
      </c>
      <c r="P64" s="128"/>
      <c r="Q64" s="128"/>
      <c r="R64" s="128"/>
      <c r="S64" s="128"/>
      <c r="T64" s="128"/>
      <c r="U64" s="128"/>
      <c r="V64" s="128"/>
      <c r="W64" s="128" t="s">
        <v>252</v>
      </c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ht="22.5" outlineLevel="1" x14ac:dyDescent="0.2">
      <c r="A65" s="147">
        <v>17</v>
      </c>
      <c r="B65" s="148" t="s">
        <v>854</v>
      </c>
      <c r="C65" s="153" t="s">
        <v>855</v>
      </c>
      <c r="D65" s="149" t="s">
        <v>196</v>
      </c>
      <c r="E65" s="183">
        <v>1</v>
      </c>
      <c r="F65" s="193"/>
      <c r="G65" s="194">
        <f t="shared" si="0"/>
        <v>0</v>
      </c>
      <c r="H65" s="137">
        <v>21</v>
      </c>
      <c r="I65" s="136">
        <v>0.10465000000000001</v>
      </c>
      <c r="J65" s="136">
        <f t="shared" si="1"/>
        <v>0.1</v>
      </c>
      <c r="K65" s="136">
        <v>0</v>
      </c>
      <c r="L65" s="136">
        <f t="shared" si="2"/>
        <v>0</v>
      </c>
      <c r="M65" s="137" t="s">
        <v>259</v>
      </c>
      <c r="N65" s="137" t="s">
        <v>822</v>
      </c>
      <c r="O65" s="137" t="s">
        <v>168</v>
      </c>
      <c r="P65" s="128"/>
      <c r="Q65" s="128"/>
      <c r="R65" s="128"/>
      <c r="S65" s="128"/>
      <c r="T65" s="128"/>
      <c r="U65" s="128"/>
      <c r="V65" s="128"/>
      <c r="W65" s="128" t="s">
        <v>252</v>
      </c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1:50" ht="22.5" outlineLevel="1" x14ac:dyDescent="0.2">
      <c r="A66" s="147">
        <v>18</v>
      </c>
      <c r="B66" s="148" t="s">
        <v>856</v>
      </c>
      <c r="C66" s="153" t="s">
        <v>857</v>
      </c>
      <c r="D66" s="149" t="s">
        <v>196</v>
      </c>
      <c r="E66" s="183">
        <v>1</v>
      </c>
      <c r="F66" s="193"/>
      <c r="G66" s="194">
        <f t="shared" si="0"/>
        <v>0</v>
      </c>
      <c r="H66" s="137">
        <v>21</v>
      </c>
      <c r="I66" s="136">
        <v>0.1348</v>
      </c>
      <c r="J66" s="136">
        <f t="shared" si="1"/>
        <v>0.13</v>
      </c>
      <c r="K66" s="136">
        <v>0</v>
      </c>
      <c r="L66" s="136">
        <f t="shared" si="2"/>
        <v>0</v>
      </c>
      <c r="M66" s="137" t="s">
        <v>259</v>
      </c>
      <c r="N66" s="137" t="s">
        <v>822</v>
      </c>
      <c r="O66" s="137" t="s">
        <v>168</v>
      </c>
      <c r="P66" s="128"/>
      <c r="Q66" s="128"/>
      <c r="R66" s="128"/>
      <c r="S66" s="128"/>
      <c r="T66" s="128"/>
      <c r="U66" s="128"/>
      <c r="V66" s="128"/>
      <c r="W66" s="128" t="s">
        <v>252</v>
      </c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ht="22.5" outlineLevel="1" x14ac:dyDescent="0.2">
      <c r="A67" s="147">
        <v>19</v>
      </c>
      <c r="B67" s="148" t="s">
        <v>858</v>
      </c>
      <c r="C67" s="153" t="s">
        <v>859</v>
      </c>
      <c r="D67" s="149" t="s">
        <v>196</v>
      </c>
      <c r="E67" s="183">
        <v>1</v>
      </c>
      <c r="F67" s="193"/>
      <c r="G67" s="194">
        <f t="shared" si="0"/>
        <v>0</v>
      </c>
      <c r="H67" s="137">
        <v>21</v>
      </c>
      <c r="I67" s="136">
        <v>0.22528999999999999</v>
      </c>
      <c r="J67" s="136">
        <f t="shared" si="1"/>
        <v>0.23</v>
      </c>
      <c r="K67" s="136">
        <v>0</v>
      </c>
      <c r="L67" s="136">
        <f t="shared" si="2"/>
        <v>0</v>
      </c>
      <c r="M67" s="137" t="s">
        <v>259</v>
      </c>
      <c r="N67" s="137" t="s">
        <v>822</v>
      </c>
      <c r="O67" s="137" t="s">
        <v>168</v>
      </c>
      <c r="P67" s="128"/>
      <c r="Q67" s="128"/>
      <c r="R67" s="128"/>
      <c r="S67" s="128"/>
      <c r="T67" s="128"/>
      <c r="U67" s="128"/>
      <c r="V67" s="128"/>
      <c r="W67" s="128" t="s">
        <v>252</v>
      </c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outlineLevel="1" x14ac:dyDescent="0.2">
      <c r="A68" s="147">
        <v>20</v>
      </c>
      <c r="B68" s="148" t="s">
        <v>400</v>
      </c>
      <c r="C68" s="153" t="s">
        <v>401</v>
      </c>
      <c r="D68" s="149" t="s">
        <v>196</v>
      </c>
      <c r="E68" s="183">
        <v>1</v>
      </c>
      <c r="F68" s="193"/>
      <c r="G68" s="194">
        <f t="shared" si="0"/>
        <v>0</v>
      </c>
      <c r="H68" s="137">
        <v>21</v>
      </c>
      <c r="I68" s="136">
        <v>2.955E-2</v>
      </c>
      <c r="J68" s="136">
        <f t="shared" si="1"/>
        <v>0.03</v>
      </c>
      <c r="K68" s="136">
        <v>0</v>
      </c>
      <c r="L68" s="136">
        <f t="shared" si="2"/>
        <v>0</v>
      </c>
      <c r="M68" s="137" t="s">
        <v>167</v>
      </c>
      <c r="N68" s="137" t="s">
        <v>167</v>
      </c>
      <c r="O68" s="137" t="s">
        <v>200</v>
      </c>
      <c r="P68" s="128"/>
      <c r="Q68" s="128"/>
      <c r="R68" s="128"/>
      <c r="S68" s="128"/>
      <c r="T68" s="128"/>
      <c r="U68" s="128"/>
      <c r="V68" s="128"/>
      <c r="W68" s="128" t="s">
        <v>201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outlineLevel="1" x14ac:dyDescent="0.2">
      <c r="A69" s="147">
        <v>21</v>
      </c>
      <c r="B69" s="148" t="s">
        <v>280</v>
      </c>
      <c r="C69" s="153" t="s">
        <v>281</v>
      </c>
      <c r="D69" s="149" t="s">
        <v>196</v>
      </c>
      <c r="E69" s="183">
        <v>27</v>
      </c>
      <c r="F69" s="193"/>
      <c r="G69" s="194">
        <f t="shared" si="0"/>
        <v>0</v>
      </c>
      <c r="H69" s="137">
        <v>21</v>
      </c>
      <c r="I69" s="136">
        <v>3.9E-2</v>
      </c>
      <c r="J69" s="136">
        <f t="shared" si="1"/>
        <v>1.05</v>
      </c>
      <c r="K69" s="136">
        <v>0</v>
      </c>
      <c r="L69" s="136">
        <f t="shared" si="2"/>
        <v>0</v>
      </c>
      <c r="M69" s="137" t="s">
        <v>167</v>
      </c>
      <c r="N69" s="137" t="s">
        <v>167</v>
      </c>
      <c r="O69" s="137" t="s">
        <v>200</v>
      </c>
      <c r="P69" s="128"/>
      <c r="Q69" s="128"/>
      <c r="R69" s="128"/>
      <c r="S69" s="128"/>
      <c r="T69" s="128"/>
      <c r="U69" s="128"/>
      <c r="V69" s="128"/>
      <c r="W69" s="128" t="s">
        <v>816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outlineLevel="1" x14ac:dyDescent="0.2">
      <c r="A70" s="147">
        <v>22</v>
      </c>
      <c r="B70" s="148" t="s">
        <v>860</v>
      </c>
      <c r="C70" s="153" t="s">
        <v>861</v>
      </c>
      <c r="D70" s="149" t="s">
        <v>196</v>
      </c>
      <c r="E70" s="183">
        <v>12</v>
      </c>
      <c r="F70" s="193"/>
      <c r="G70" s="194">
        <f t="shared" si="0"/>
        <v>0</v>
      </c>
      <c r="H70" s="137">
        <v>21</v>
      </c>
      <c r="I70" s="136">
        <v>4.4299999999999999E-2</v>
      </c>
      <c r="J70" s="136">
        <f t="shared" si="1"/>
        <v>0.53</v>
      </c>
      <c r="K70" s="136">
        <v>0</v>
      </c>
      <c r="L70" s="136">
        <f t="shared" si="2"/>
        <v>0</v>
      </c>
      <c r="M70" s="137" t="s">
        <v>167</v>
      </c>
      <c r="N70" s="137" t="s">
        <v>167</v>
      </c>
      <c r="O70" s="137" t="s">
        <v>200</v>
      </c>
      <c r="P70" s="128"/>
      <c r="Q70" s="128"/>
      <c r="R70" s="128"/>
      <c r="S70" s="128"/>
      <c r="T70" s="128"/>
      <c r="U70" s="128"/>
      <c r="V70" s="128"/>
      <c r="W70" s="128" t="s">
        <v>816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outlineLevel="1" x14ac:dyDescent="0.2">
      <c r="A71" s="147">
        <v>23</v>
      </c>
      <c r="B71" s="148" t="s">
        <v>862</v>
      </c>
      <c r="C71" s="153" t="s">
        <v>863</v>
      </c>
      <c r="D71" s="149" t="s">
        <v>196</v>
      </c>
      <c r="E71" s="183">
        <v>1</v>
      </c>
      <c r="F71" s="193"/>
      <c r="G71" s="194">
        <f t="shared" si="0"/>
        <v>0</v>
      </c>
      <c r="H71" s="137">
        <v>21</v>
      </c>
      <c r="I71" s="136">
        <v>7.8799999999999995E-2</v>
      </c>
      <c r="J71" s="136">
        <f t="shared" si="1"/>
        <v>0.08</v>
      </c>
      <c r="K71" s="136">
        <v>0</v>
      </c>
      <c r="L71" s="136">
        <f t="shared" si="2"/>
        <v>0</v>
      </c>
      <c r="M71" s="137" t="s">
        <v>167</v>
      </c>
      <c r="N71" s="137" t="s">
        <v>167</v>
      </c>
      <c r="O71" s="137" t="s">
        <v>200</v>
      </c>
      <c r="P71" s="128"/>
      <c r="Q71" s="128"/>
      <c r="R71" s="128"/>
      <c r="S71" s="128"/>
      <c r="T71" s="128"/>
      <c r="U71" s="128"/>
      <c r="V71" s="128"/>
      <c r="W71" s="128" t="s">
        <v>816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ht="22.5" outlineLevel="1" x14ac:dyDescent="0.2">
      <c r="A72" s="147">
        <v>24</v>
      </c>
      <c r="B72" s="148" t="s">
        <v>864</v>
      </c>
      <c r="C72" s="153" t="s">
        <v>865</v>
      </c>
      <c r="D72" s="149" t="s">
        <v>196</v>
      </c>
      <c r="E72" s="183">
        <v>2</v>
      </c>
      <c r="F72" s="193"/>
      <c r="G72" s="194">
        <f t="shared" si="0"/>
        <v>0</v>
      </c>
      <c r="H72" s="137">
        <v>21</v>
      </c>
      <c r="I72" s="136">
        <v>7.8799999999999995E-2</v>
      </c>
      <c r="J72" s="136">
        <f t="shared" si="1"/>
        <v>0.16</v>
      </c>
      <c r="K72" s="136">
        <v>0</v>
      </c>
      <c r="L72" s="136">
        <f t="shared" si="2"/>
        <v>0</v>
      </c>
      <c r="M72" s="137" t="s">
        <v>167</v>
      </c>
      <c r="N72" s="137" t="s">
        <v>167</v>
      </c>
      <c r="O72" s="137" t="s">
        <v>200</v>
      </c>
      <c r="P72" s="128"/>
      <c r="Q72" s="128"/>
      <c r="R72" s="128"/>
      <c r="S72" s="128"/>
      <c r="T72" s="128"/>
      <c r="U72" s="128"/>
      <c r="V72" s="128"/>
      <c r="W72" s="128" t="s">
        <v>816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ht="22.5" outlineLevel="1" x14ac:dyDescent="0.2">
      <c r="A73" s="144">
        <v>25</v>
      </c>
      <c r="B73" s="145" t="s">
        <v>866</v>
      </c>
      <c r="C73" s="151" t="s">
        <v>867</v>
      </c>
      <c r="D73" s="146" t="s">
        <v>196</v>
      </c>
      <c r="E73" s="181">
        <v>1</v>
      </c>
      <c r="F73" s="190"/>
      <c r="G73" s="191">
        <f t="shared" si="0"/>
        <v>0</v>
      </c>
      <c r="H73" s="137">
        <v>21</v>
      </c>
      <c r="I73" s="136">
        <v>7.0999999999999994E-2</v>
      </c>
      <c r="J73" s="136">
        <f t="shared" si="1"/>
        <v>7.0000000000000007E-2</v>
      </c>
      <c r="K73" s="136">
        <v>0</v>
      </c>
      <c r="L73" s="136">
        <f t="shared" si="2"/>
        <v>0</v>
      </c>
      <c r="M73" s="137" t="s">
        <v>167</v>
      </c>
      <c r="N73" s="137" t="s">
        <v>167</v>
      </c>
      <c r="O73" s="137" t="s">
        <v>200</v>
      </c>
      <c r="P73" s="128"/>
      <c r="Q73" s="128"/>
      <c r="R73" s="128"/>
      <c r="S73" s="128"/>
      <c r="T73" s="128"/>
      <c r="U73" s="128"/>
      <c r="V73" s="128"/>
      <c r="W73" s="128" t="s">
        <v>816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outlineLevel="2" x14ac:dyDescent="0.2">
      <c r="A74" s="134"/>
      <c r="B74" s="135"/>
      <c r="C74" s="152" t="s">
        <v>847</v>
      </c>
      <c r="D74" s="138"/>
      <c r="E74" s="182">
        <v>1</v>
      </c>
      <c r="F74" s="192"/>
      <c r="G74" s="192"/>
      <c r="H74" s="137"/>
      <c r="I74" s="136"/>
      <c r="J74" s="136"/>
      <c r="K74" s="136"/>
      <c r="L74" s="136"/>
      <c r="M74" s="137"/>
      <c r="N74" s="137"/>
      <c r="O74" s="137"/>
      <c r="P74" s="128"/>
      <c r="Q74" s="128"/>
      <c r="R74" s="128"/>
      <c r="S74" s="128"/>
      <c r="T74" s="128"/>
      <c r="U74" s="128"/>
      <c r="V74" s="128"/>
      <c r="W74" s="128" t="s">
        <v>171</v>
      </c>
      <c r="X74" s="128">
        <v>0</v>
      </c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ht="22.5" outlineLevel="1" x14ac:dyDescent="0.2">
      <c r="A75" s="144">
        <v>26</v>
      </c>
      <c r="B75" s="145" t="s">
        <v>868</v>
      </c>
      <c r="C75" s="151" t="s">
        <v>869</v>
      </c>
      <c r="D75" s="146" t="s">
        <v>196</v>
      </c>
      <c r="E75" s="181">
        <v>1</v>
      </c>
      <c r="F75" s="190"/>
      <c r="G75" s="191">
        <f>ROUND(E75*F75,2)</f>
        <v>0</v>
      </c>
      <c r="H75" s="137">
        <v>21</v>
      </c>
      <c r="I75" s="136">
        <v>0.08</v>
      </c>
      <c r="J75" s="136">
        <f>ROUND(E75*I75,2)</f>
        <v>0.08</v>
      </c>
      <c r="K75" s="136">
        <v>0</v>
      </c>
      <c r="L75" s="136">
        <f>ROUND(E75*K75,2)</f>
        <v>0</v>
      </c>
      <c r="M75" s="137" t="s">
        <v>167</v>
      </c>
      <c r="N75" s="137" t="s">
        <v>167</v>
      </c>
      <c r="O75" s="137" t="s">
        <v>200</v>
      </c>
      <c r="P75" s="128"/>
      <c r="Q75" s="128"/>
      <c r="R75" s="128"/>
      <c r="S75" s="128"/>
      <c r="T75" s="128"/>
      <c r="U75" s="128"/>
      <c r="V75" s="128"/>
      <c r="W75" s="128" t="s">
        <v>816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outlineLevel="2" x14ac:dyDescent="0.2">
      <c r="A76" s="134"/>
      <c r="B76" s="135"/>
      <c r="C76" s="152" t="s">
        <v>870</v>
      </c>
      <c r="D76" s="138"/>
      <c r="E76" s="182">
        <v>1</v>
      </c>
      <c r="F76" s="192"/>
      <c r="G76" s="192"/>
      <c r="H76" s="137"/>
      <c r="I76" s="136"/>
      <c r="J76" s="136"/>
      <c r="K76" s="136"/>
      <c r="L76" s="136"/>
      <c r="M76" s="137"/>
      <c r="N76" s="137"/>
      <c r="O76" s="137"/>
      <c r="P76" s="128"/>
      <c r="Q76" s="128"/>
      <c r="R76" s="128"/>
      <c r="S76" s="128"/>
      <c r="T76" s="128"/>
      <c r="U76" s="128"/>
      <c r="V76" s="128"/>
      <c r="W76" s="128" t="s">
        <v>171</v>
      </c>
      <c r="X76" s="128">
        <v>0</v>
      </c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ht="22.5" outlineLevel="1" x14ac:dyDescent="0.2">
      <c r="A77" s="144">
        <v>27</v>
      </c>
      <c r="B77" s="145" t="s">
        <v>871</v>
      </c>
      <c r="C77" s="151" t="s">
        <v>872</v>
      </c>
      <c r="D77" s="146" t="s">
        <v>196</v>
      </c>
      <c r="E77" s="181">
        <v>1</v>
      </c>
      <c r="F77" s="190"/>
      <c r="G77" s="191">
        <f>ROUND(E77*F77,2)</f>
        <v>0</v>
      </c>
      <c r="H77" s="137">
        <v>21</v>
      </c>
      <c r="I77" s="136">
        <v>9.8000000000000004E-2</v>
      </c>
      <c r="J77" s="136">
        <f>ROUND(E77*I77,2)</f>
        <v>0.1</v>
      </c>
      <c r="K77" s="136">
        <v>0</v>
      </c>
      <c r="L77" s="136">
        <f>ROUND(E77*K77,2)</f>
        <v>0</v>
      </c>
      <c r="M77" s="137" t="s">
        <v>167</v>
      </c>
      <c r="N77" s="137" t="s">
        <v>167</v>
      </c>
      <c r="O77" s="137" t="s">
        <v>200</v>
      </c>
      <c r="P77" s="128"/>
      <c r="Q77" s="128"/>
      <c r="R77" s="128"/>
      <c r="S77" s="128"/>
      <c r="T77" s="128"/>
      <c r="U77" s="128"/>
      <c r="V77" s="128"/>
      <c r="W77" s="128" t="s">
        <v>816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outlineLevel="2" x14ac:dyDescent="0.2">
      <c r="A78" s="134"/>
      <c r="B78" s="135"/>
      <c r="C78" s="152" t="s">
        <v>847</v>
      </c>
      <c r="D78" s="138"/>
      <c r="E78" s="182">
        <v>1</v>
      </c>
      <c r="F78" s="192"/>
      <c r="G78" s="192"/>
      <c r="H78" s="137"/>
      <c r="I78" s="136"/>
      <c r="J78" s="136"/>
      <c r="K78" s="136"/>
      <c r="L78" s="136"/>
      <c r="M78" s="137"/>
      <c r="N78" s="137"/>
      <c r="O78" s="137"/>
      <c r="P78" s="128"/>
      <c r="Q78" s="128"/>
      <c r="R78" s="128"/>
      <c r="S78" s="128"/>
      <c r="T78" s="128"/>
      <c r="U78" s="128"/>
      <c r="V78" s="128"/>
      <c r="W78" s="128" t="s">
        <v>171</v>
      </c>
      <c r="X78" s="128">
        <v>0</v>
      </c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ht="22.5" outlineLevel="1" x14ac:dyDescent="0.2">
      <c r="A79" s="144">
        <v>28</v>
      </c>
      <c r="B79" s="145" t="s">
        <v>873</v>
      </c>
      <c r="C79" s="151" t="s">
        <v>874</v>
      </c>
      <c r="D79" s="146" t="s">
        <v>196</v>
      </c>
      <c r="E79" s="181">
        <v>1</v>
      </c>
      <c r="F79" s="190"/>
      <c r="G79" s="191">
        <f>ROUND(E79*F79,2)</f>
        <v>0</v>
      </c>
      <c r="H79" s="137">
        <v>21</v>
      </c>
      <c r="I79" s="136">
        <v>0.107</v>
      </c>
      <c r="J79" s="136">
        <f>ROUND(E79*I79,2)</f>
        <v>0.11</v>
      </c>
      <c r="K79" s="136">
        <v>0</v>
      </c>
      <c r="L79" s="136">
        <f>ROUND(E79*K79,2)</f>
        <v>0</v>
      </c>
      <c r="M79" s="137" t="s">
        <v>167</v>
      </c>
      <c r="N79" s="137" t="s">
        <v>167</v>
      </c>
      <c r="O79" s="137" t="s">
        <v>200</v>
      </c>
      <c r="P79" s="128"/>
      <c r="Q79" s="128"/>
      <c r="R79" s="128"/>
      <c r="S79" s="128"/>
      <c r="T79" s="128"/>
      <c r="U79" s="128"/>
      <c r="V79" s="128"/>
      <c r="W79" s="128" t="s">
        <v>816</v>
      </c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outlineLevel="2" x14ac:dyDescent="0.2">
      <c r="A80" s="134"/>
      <c r="B80" s="135"/>
      <c r="C80" s="152" t="s">
        <v>875</v>
      </c>
      <c r="D80" s="138"/>
      <c r="E80" s="182">
        <v>1</v>
      </c>
      <c r="F80" s="192"/>
      <c r="G80" s="192"/>
      <c r="H80" s="137"/>
      <c r="I80" s="136"/>
      <c r="J80" s="136"/>
      <c r="K80" s="136"/>
      <c r="L80" s="136"/>
      <c r="M80" s="137"/>
      <c r="N80" s="137"/>
      <c r="O80" s="137"/>
      <c r="P80" s="128"/>
      <c r="Q80" s="128"/>
      <c r="R80" s="128"/>
      <c r="S80" s="128"/>
      <c r="T80" s="128"/>
      <c r="U80" s="128"/>
      <c r="V80" s="128"/>
      <c r="W80" s="128" t="s">
        <v>171</v>
      </c>
      <c r="X80" s="128">
        <v>0</v>
      </c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ht="22.5" outlineLevel="1" x14ac:dyDescent="0.2">
      <c r="A81" s="144">
        <v>29</v>
      </c>
      <c r="B81" s="145" t="s">
        <v>876</v>
      </c>
      <c r="C81" s="151" t="s">
        <v>877</v>
      </c>
      <c r="D81" s="146" t="s">
        <v>196</v>
      </c>
      <c r="E81" s="181">
        <v>1</v>
      </c>
      <c r="F81" s="190"/>
      <c r="G81" s="191">
        <f>ROUND(E81*F81,2)</f>
        <v>0</v>
      </c>
      <c r="H81" s="137">
        <v>21</v>
      </c>
      <c r="I81" s="136">
        <v>0.14199999999999999</v>
      </c>
      <c r="J81" s="136">
        <f>ROUND(E81*I81,2)</f>
        <v>0.14000000000000001</v>
      </c>
      <c r="K81" s="136">
        <v>0</v>
      </c>
      <c r="L81" s="136">
        <f>ROUND(E81*K81,2)</f>
        <v>0</v>
      </c>
      <c r="M81" s="137" t="s">
        <v>167</v>
      </c>
      <c r="N81" s="137" t="s">
        <v>822</v>
      </c>
      <c r="O81" s="137" t="s">
        <v>200</v>
      </c>
      <c r="P81" s="128"/>
      <c r="Q81" s="128"/>
      <c r="R81" s="128"/>
      <c r="S81" s="128"/>
      <c r="T81" s="128"/>
      <c r="U81" s="128"/>
      <c r="V81" s="128"/>
      <c r="W81" s="128" t="s">
        <v>816</v>
      </c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1:50" outlineLevel="2" x14ac:dyDescent="0.2">
      <c r="A82" s="134"/>
      <c r="B82" s="135"/>
      <c r="C82" s="152" t="s">
        <v>878</v>
      </c>
      <c r="D82" s="138"/>
      <c r="E82" s="182">
        <v>1</v>
      </c>
      <c r="F82" s="192"/>
      <c r="G82" s="192"/>
      <c r="H82" s="137"/>
      <c r="I82" s="136"/>
      <c r="J82" s="136"/>
      <c r="K82" s="136"/>
      <c r="L82" s="136"/>
      <c r="M82" s="137"/>
      <c r="N82" s="137"/>
      <c r="O82" s="137"/>
      <c r="P82" s="128"/>
      <c r="Q82" s="128"/>
      <c r="R82" s="128"/>
      <c r="S82" s="128"/>
      <c r="T82" s="128"/>
      <c r="U82" s="128"/>
      <c r="V82" s="128"/>
      <c r="W82" s="128" t="s">
        <v>171</v>
      </c>
      <c r="X82" s="128">
        <v>0</v>
      </c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</row>
    <row r="83" spans="1:50" ht="22.5" outlineLevel="1" x14ac:dyDescent="0.2">
      <c r="A83" s="144">
        <v>30</v>
      </c>
      <c r="B83" s="145" t="s">
        <v>879</v>
      </c>
      <c r="C83" s="151" t="s">
        <v>880</v>
      </c>
      <c r="D83" s="146" t="s">
        <v>196</v>
      </c>
      <c r="E83" s="181">
        <v>2</v>
      </c>
      <c r="F83" s="190"/>
      <c r="G83" s="191">
        <f>ROUND(E83*F83,2)</f>
        <v>0</v>
      </c>
      <c r="H83" s="137">
        <v>21</v>
      </c>
      <c r="I83" s="136">
        <v>0.16</v>
      </c>
      <c r="J83" s="136">
        <f>ROUND(E83*I83,2)</f>
        <v>0.32</v>
      </c>
      <c r="K83" s="136">
        <v>0</v>
      </c>
      <c r="L83" s="136">
        <f>ROUND(E83*K83,2)</f>
        <v>0</v>
      </c>
      <c r="M83" s="137" t="s">
        <v>167</v>
      </c>
      <c r="N83" s="137" t="s">
        <v>822</v>
      </c>
      <c r="O83" s="137" t="s">
        <v>200</v>
      </c>
      <c r="P83" s="128"/>
      <c r="Q83" s="128"/>
      <c r="R83" s="128"/>
      <c r="S83" s="128"/>
      <c r="T83" s="128"/>
      <c r="U83" s="128"/>
      <c r="V83" s="128"/>
      <c r="W83" s="128" t="s">
        <v>816</v>
      </c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1:50" outlineLevel="2" x14ac:dyDescent="0.2">
      <c r="A84" s="134"/>
      <c r="B84" s="135"/>
      <c r="C84" s="152" t="s">
        <v>881</v>
      </c>
      <c r="D84" s="138"/>
      <c r="E84" s="182">
        <v>2</v>
      </c>
      <c r="F84" s="192"/>
      <c r="G84" s="192"/>
      <c r="H84" s="137"/>
      <c r="I84" s="136"/>
      <c r="J84" s="136"/>
      <c r="K84" s="136"/>
      <c r="L84" s="136"/>
      <c r="M84" s="137"/>
      <c r="N84" s="137"/>
      <c r="O84" s="137"/>
      <c r="P84" s="128"/>
      <c r="Q84" s="128"/>
      <c r="R84" s="128"/>
      <c r="S84" s="128"/>
      <c r="T84" s="128"/>
      <c r="U84" s="128"/>
      <c r="V84" s="128"/>
      <c r="W84" s="128" t="s">
        <v>171</v>
      </c>
      <c r="X84" s="128">
        <v>0</v>
      </c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ht="22.5" outlineLevel="1" x14ac:dyDescent="0.2">
      <c r="A85" s="147">
        <v>31</v>
      </c>
      <c r="B85" s="148" t="s">
        <v>282</v>
      </c>
      <c r="C85" s="153" t="s">
        <v>283</v>
      </c>
      <c r="D85" s="149" t="s">
        <v>191</v>
      </c>
      <c r="E85" s="183">
        <v>3.2834400000000001</v>
      </c>
      <c r="F85" s="193"/>
      <c r="G85" s="194">
        <f>ROUND(E85*F85,2)</f>
        <v>0</v>
      </c>
      <c r="H85" s="137">
        <v>21</v>
      </c>
      <c r="I85" s="136">
        <v>0</v>
      </c>
      <c r="J85" s="136">
        <f>ROUND(E85*I85,2)</f>
        <v>0</v>
      </c>
      <c r="K85" s="136">
        <v>0</v>
      </c>
      <c r="L85" s="136">
        <f>ROUND(E85*K85,2)</f>
        <v>0</v>
      </c>
      <c r="M85" s="137" t="s">
        <v>167</v>
      </c>
      <c r="N85" s="137" t="s">
        <v>167</v>
      </c>
      <c r="O85" s="137" t="s">
        <v>248</v>
      </c>
      <c r="P85" s="128"/>
      <c r="Q85" s="128"/>
      <c r="R85" s="128"/>
      <c r="S85" s="128"/>
      <c r="T85" s="128"/>
      <c r="U85" s="128"/>
      <c r="V85" s="128"/>
      <c r="W85" s="128" t="s">
        <v>249</v>
      </c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x14ac:dyDescent="0.2">
      <c r="A86" s="141" t="s">
        <v>162</v>
      </c>
      <c r="B86" s="142" t="s">
        <v>138</v>
      </c>
      <c r="C86" s="150" t="s">
        <v>139</v>
      </c>
      <c r="D86" s="143"/>
      <c r="E86" s="180"/>
      <c r="F86" s="188"/>
      <c r="G86" s="189">
        <f>SUMIF(W87:W92,"&lt;&gt;NOR",G87:G92)</f>
        <v>0</v>
      </c>
      <c r="H86" s="140"/>
      <c r="I86" s="139"/>
      <c r="J86" s="139">
        <f>SUM(J87:J92)</f>
        <v>0</v>
      </c>
      <c r="K86" s="139"/>
      <c r="L86" s="139">
        <f>SUM(L87:L92)</f>
        <v>0</v>
      </c>
      <c r="M86" s="140"/>
      <c r="N86" s="140"/>
      <c r="O86" s="140"/>
      <c r="W86" t="s">
        <v>163</v>
      </c>
    </row>
    <row r="87" spans="1:50" ht="33.75" outlineLevel="1" x14ac:dyDescent="0.2">
      <c r="A87" s="147">
        <v>32</v>
      </c>
      <c r="B87" s="148" t="s">
        <v>313</v>
      </c>
      <c r="C87" s="153" t="s">
        <v>314</v>
      </c>
      <c r="D87" s="149" t="s">
        <v>191</v>
      </c>
      <c r="E87" s="183">
        <v>7.3942300000000003</v>
      </c>
      <c r="F87" s="193"/>
      <c r="G87" s="194">
        <f t="shared" ref="G87:G92" si="3">ROUND(E87*F87,2)</f>
        <v>0</v>
      </c>
      <c r="H87" s="137">
        <v>21</v>
      </c>
      <c r="I87" s="136">
        <v>0</v>
      </c>
      <c r="J87" s="136">
        <f t="shared" ref="J87:J92" si="4">ROUND(E87*I87,2)</f>
        <v>0</v>
      </c>
      <c r="K87" s="136">
        <v>0</v>
      </c>
      <c r="L87" s="136">
        <f t="shared" ref="L87:L92" si="5">ROUND(E87*K87,2)</f>
        <v>0</v>
      </c>
      <c r="M87" s="137" t="s">
        <v>167</v>
      </c>
      <c r="N87" s="137" t="s">
        <v>167</v>
      </c>
      <c r="O87" s="137" t="s">
        <v>309</v>
      </c>
      <c r="P87" s="128"/>
      <c r="Q87" s="128"/>
      <c r="R87" s="128"/>
      <c r="S87" s="128"/>
      <c r="T87" s="128"/>
      <c r="U87" s="128"/>
      <c r="V87" s="128"/>
      <c r="W87" s="128" t="s">
        <v>310</v>
      </c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outlineLevel="1" x14ac:dyDescent="0.2">
      <c r="A88" s="147">
        <v>33</v>
      </c>
      <c r="B88" s="148" t="s">
        <v>315</v>
      </c>
      <c r="C88" s="153" t="s">
        <v>316</v>
      </c>
      <c r="D88" s="149" t="s">
        <v>191</v>
      </c>
      <c r="E88" s="183">
        <v>7.3942300000000003</v>
      </c>
      <c r="F88" s="193"/>
      <c r="G88" s="194">
        <f t="shared" si="3"/>
        <v>0</v>
      </c>
      <c r="H88" s="137">
        <v>21</v>
      </c>
      <c r="I88" s="136">
        <v>0</v>
      </c>
      <c r="J88" s="136">
        <f t="shared" si="4"/>
        <v>0</v>
      </c>
      <c r="K88" s="136">
        <v>0</v>
      </c>
      <c r="L88" s="136">
        <f t="shared" si="5"/>
        <v>0</v>
      </c>
      <c r="M88" s="137" t="s">
        <v>167</v>
      </c>
      <c r="N88" s="137" t="s">
        <v>167</v>
      </c>
      <c r="O88" s="137" t="s">
        <v>309</v>
      </c>
      <c r="P88" s="128"/>
      <c r="Q88" s="128"/>
      <c r="R88" s="128"/>
      <c r="S88" s="128"/>
      <c r="T88" s="128"/>
      <c r="U88" s="128"/>
      <c r="V88" s="128"/>
      <c r="W88" s="128" t="s">
        <v>310</v>
      </c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ht="22.5" outlineLevel="1" x14ac:dyDescent="0.2">
      <c r="A89" s="147">
        <v>34</v>
      </c>
      <c r="B89" s="148" t="s">
        <v>317</v>
      </c>
      <c r="C89" s="153" t="s">
        <v>318</v>
      </c>
      <c r="D89" s="149" t="s">
        <v>191</v>
      </c>
      <c r="E89" s="183">
        <v>7.3942300000000003</v>
      </c>
      <c r="F89" s="193"/>
      <c r="G89" s="194">
        <f t="shared" si="3"/>
        <v>0</v>
      </c>
      <c r="H89" s="137">
        <v>21</v>
      </c>
      <c r="I89" s="136">
        <v>0</v>
      </c>
      <c r="J89" s="136">
        <f t="shared" si="4"/>
        <v>0</v>
      </c>
      <c r="K89" s="136">
        <v>0</v>
      </c>
      <c r="L89" s="136">
        <f t="shared" si="5"/>
        <v>0</v>
      </c>
      <c r="M89" s="137" t="s">
        <v>167</v>
      </c>
      <c r="N89" s="137" t="s">
        <v>167</v>
      </c>
      <c r="O89" s="137" t="s">
        <v>309</v>
      </c>
      <c r="P89" s="128"/>
      <c r="Q89" s="128"/>
      <c r="R89" s="128"/>
      <c r="S89" s="128"/>
      <c r="T89" s="128"/>
      <c r="U89" s="128"/>
      <c r="V89" s="128"/>
      <c r="W89" s="128" t="s">
        <v>310</v>
      </c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1:50" ht="22.5" outlineLevel="1" x14ac:dyDescent="0.2">
      <c r="A90" s="147">
        <v>35</v>
      </c>
      <c r="B90" s="148" t="s">
        <v>307</v>
      </c>
      <c r="C90" s="153" t="s">
        <v>308</v>
      </c>
      <c r="D90" s="149" t="s">
        <v>191</v>
      </c>
      <c r="E90" s="183">
        <v>7.3942300000000003</v>
      </c>
      <c r="F90" s="193"/>
      <c r="G90" s="194">
        <f t="shared" si="3"/>
        <v>0</v>
      </c>
      <c r="H90" s="137">
        <v>21</v>
      </c>
      <c r="I90" s="136">
        <v>0</v>
      </c>
      <c r="J90" s="136">
        <f t="shared" si="4"/>
        <v>0</v>
      </c>
      <c r="K90" s="136">
        <v>0</v>
      </c>
      <c r="L90" s="136">
        <f t="shared" si="5"/>
        <v>0</v>
      </c>
      <c r="M90" s="137" t="s">
        <v>167</v>
      </c>
      <c r="N90" s="137" t="s">
        <v>167</v>
      </c>
      <c r="O90" s="137" t="s">
        <v>309</v>
      </c>
      <c r="P90" s="128"/>
      <c r="Q90" s="128"/>
      <c r="R90" s="128"/>
      <c r="S90" s="128"/>
      <c r="T90" s="128"/>
      <c r="U90" s="128"/>
      <c r="V90" s="128"/>
      <c r="W90" s="128" t="s">
        <v>310</v>
      </c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ht="22.5" outlineLevel="1" x14ac:dyDescent="0.2">
      <c r="A91" s="147">
        <v>36</v>
      </c>
      <c r="B91" s="148" t="s">
        <v>311</v>
      </c>
      <c r="C91" s="153" t="s">
        <v>312</v>
      </c>
      <c r="D91" s="149" t="s">
        <v>191</v>
      </c>
      <c r="E91" s="183">
        <v>7.3942300000000003</v>
      </c>
      <c r="F91" s="193"/>
      <c r="G91" s="194">
        <f t="shared" si="3"/>
        <v>0</v>
      </c>
      <c r="H91" s="137">
        <v>21</v>
      </c>
      <c r="I91" s="136">
        <v>0</v>
      </c>
      <c r="J91" s="136">
        <f t="shared" si="4"/>
        <v>0</v>
      </c>
      <c r="K91" s="136">
        <v>0</v>
      </c>
      <c r="L91" s="136">
        <f t="shared" si="5"/>
        <v>0</v>
      </c>
      <c r="M91" s="137" t="s">
        <v>167</v>
      </c>
      <c r="N91" s="137" t="s">
        <v>167</v>
      </c>
      <c r="O91" s="137" t="s">
        <v>309</v>
      </c>
      <c r="P91" s="128"/>
      <c r="Q91" s="128"/>
      <c r="R91" s="128"/>
      <c r="S91" s="128"/>
      <c r="T91" s="128"/>
      <c r="U91" s="128"/>
      <c r="V91" s="128"/>
      <c r="W91" s="128" t="s">
        <v>310</v>
      </c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ht="22.5" outlineLevel="1" x14ac:dyDescent="0.2">
      <c r="A92" s="144">
        <v>37</v>
      </c>
      <c r="B92" s="145" t="s">
        <v>319</v>
      </c>
      <c r="C92" s="151" t="s">
        <v>320</v>
      </c>
      <c r="D92" s="146" t="s">
        <v>191</v>
      </c>
      <c r="E92" s="181">
        <v>7.3942300000000003</v>
      </c>
      <c r="F92" s="190"/>
      <c r="G92" s="191">
        <f t="shared" si="3"/>
        <v>0</v>
      </c>
      <c r="H92" s="137">
        <v>21</v>
      </c>
      <c r="I92" s="136">
        <v>0</v>
      </c>
      <c r="J92" s="136">
        <f t="shared" si="4"/>
        <v>0</v>
      </c>
      <c r="K92" s="136">
        <v>0</v>
      </c>
      <c r="L92" s="136">
        <f t="shared" si="5"/>
        <v>0</v>
      </c>
      <c r="M92" s="137" t="s">
        <v>167</v>
      </c>
      <c r="N92" s="137" t="s">
        <v>167</v>
      </c>
      <c r="O92" s="137" t="s">
        <v>309</v>
      </c>
      <c r="P92" s="128"/>
      <c r="Q92" s="128"/>
      <c r="R92" s="128"/>
      <c r="S92" s="128"/>
      <c r="T92" s="128"/>
      <c r="U92" s="128"/>
      <c r="V92" s="128"/>
      <c r="W92" s="128" t="s">
        <v>310</v>
      </c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x14ac:dyDescent="0.2">
      <c r="A93" s="3"/>
      <c r="B93" s="4"/>
      <c r="C93" s="154"/>
      <c r="D93" s="5"/>
      <c r="E93" s="179"/>
      <c r="F93" s="187"/>
      <c r="G93" s="187"/>
      <c r="H93" s="3"/>
      <c r="I93" s="3"/>
      <c r="J93" s="3"/>
      <c r="K93" s="3"/>
      <c r="L93" s="3"/>
      <c r="M93" s="3"/>
      <c r="N93" s="3"/>
      <c r="O93" s="3"/>
      <c r="U93">
        <v>12</v>
      </c>
      <c r="V93">
        <v>21</v>
      </c>
      <c r="W93" t="s">
        <v>154</v>
      </c>
    </row>
    <row r="94" spans="1:50" x14ac:dyDescent="0.2">
      <c r="A94" s="131"/>
      <c r="B94" s="132" t="s">
        <v>31</v>
      </c>
      <c r="C94" s="155"/>
      <c r="D94" s="133"/>
      <c r="E94" s="184"/>
      <c r="F94" s="195"/>
      <c r="G94" s="196">
        <f>G8+G25+G48+G50+G86</f>
        <v>0</v>
      </c>
      <c r="H94" s="3"/>
      <c r="I94" s="3"/>
      <c r="J94" s="3"/>
      <c r="K94" s="3"/>
      <c r="L94" s="3"/>
      <c r="M94" s="3"/>
      <c r="N94" s="3"/>
      <c r="O94" s="3"/>
      <c r="U94">
        <f>SUMIF(H7:H92,U93,G7:G92)</f>
        <v>0</v>
      </c>
      <c r="V94">
        <f>SUMIF(H7:H92,V93,G7:G92)</f>
        <v>0</v>
      </c>
      <c r="W94" t="s">
        <v>321</v>
      </c>
    </row>
    <row r="95" spans="1:50" x14ac:dyDescent="0.2">
      <c r="A95" s="3"/>
      <c r="B95" s="4"/>
      <c r="C95" s="154"/>
      <c r="D95" s="5"/>
      <c r="E95" s="179"/>
      <c r="F95" s="187"/>
      <c r="G95" s="187"/>
      <c r="H95" s="3"/>
      <c r="I95" s="3"/>
      <c r="J95" s="3"/>
      <c r="K95" s="3"/>
      <c r="L95" s="3"/>
      <c r="M95" s="3"/>
      <c r="N95" s="3"/>
      <c r="O95" s="3"/>
    </row>
    <row r="96" spans="1:50" x14ac:dyDescent="0.2">
      <c r="A96" s="3"/>
      <c r="B96" s="4"/>
      <c r="C96" s="154"/>
      <c r="D96" s="5"/>
      <c r="E96" s="179"/>
      <c r="F96" s="187"/>
      <c r="G96" s="187"/>
      <c r="H96" s="3"/>
      <c r="I96" s="3"/>
      <c r="J96" s="3"/>
      <c r="K96" s="3"/>
      <c r="L96" s="3"/>
      <c r="M96" s="3"/>
      <c r="N96" s="3"/>
      <c r="O96" s="3"/>
    </row>
    <row r="97" spans="1:23" x14ac:dyDescent="0.2">
      <c r="A97" s="266" t="s">
        <v>322</v>
      </c>
      <c r="B97" s="266"/>
      <c r="C97" s="267"/>
      <c r="D97" s="5"/>
      <c r="E97" s="179"/>
      <c r="F97" s="187"/>
      <c r="G97" s="187"/>
      <c r="H97" s="3"/>
      <c r="I97" s="3"/>
      <c r="J97" s="3"/>
      <c r="K97" s="3"/>
      <c r="L97" s="3"/>
      <c r="M97" s="3"/>
      <c r="N97" s="3"/>
      <c r="O97" s="3"/>
    </row>
    <row r="98" spans="1:23" x14ac:dyDescent="0.2">
      <c r="A98" s="247"/>
      <c r="B98" s="248"/>
      <c r="C98" s="249"/>
      <c r="D98" s="248"/>
      <c r="E98" s="248"/>
      <c r="F98" s="248"/>
      <c r="G98" s="250"/>
      <c r="H98" s="3"/>
      <c r="I98" s="3"/>
      <c r="J98" s="3"/>
      <c r="K98" s="3"/>
      <c r="L98" s="3"/>
      <c r="M98" s="3"/>
      <c r="N98" s="3"/>
      <c r="O98" s="3"/>
      <c r="W98" t="s">
        <v>323</v>
      </c>
    </row>
    <row r="99" spans="1:23" x14ac:dyDescent="0.2">
      <c r="A99" s="251"/>
      <c r="B99" s="252"/>
      <c r="C99" s="253"/>
      <c r="D99" s="252"/>
      <c r="E99" s="252"/>
      <c r="F99" s="252"/>
      <c r="G99" s="254"/>
      <c r="H99" s="3"/>
      <c r="I99" s="3"/>
      <c r="J99" s="3"/>
      <c r="K99" s="3"/>
      <c r="L99" s="3"/>
      <c r="M99" s="3"/>
      <c r="N99" s="3"/>
      <c r="O99" s="3"/>
    </row>
    <row r="100" spans="1:23" x14ac:dyDescent="0.2">
      <c r="A100" s="251"/>
      <c r="B100" s="252"/>
      <c r="C100" s="253"/>
      <c r="D100" s="252"/>
      <c r="E100" s="252"/>
      <c r="F100" s="252"/>
      <c r="G100" s="254"/>
      <c r="H100" s="3"/>
      <c r="I100" s="3"/>
      <c r="J100" s="3"/>
      <c r="K100" s="3"/>
      <c r="L100" s="3"/>
      <c r="M100" s="3"/>
      <c r="N100" s="3"/>
      <c r="O100" s="3"/>
    </row>
    <row r="101" spans="1:23" x14ac:dyDescent="0.2">
      <c r="A101" s="251"/>
      <c r="B101" s="252"/>
      <c r="C101" s="253"/>
      <c r="D101" s="252"/>
      <c r="E101" s="252"/>
      <c r="F101" s="252"/>
      <c r="G101" s="254"/>
      <c r="H101" s="3"/>
      <c r="I101" s="3"/>
      <c r="J101" s="3"/>
      <c r="K101" s="3"/>
      <c r="L101" s="3"/>
      <c r="M101" s="3"/>
      <c r="N101" s="3"/>
      <c r="O101" s="3"/>
    </row>
    <row r="102" spans="1:23" x14ac:dyDescent="0.2">
      <c r="A102" s="255"/>
      <c r="B102" s="256"/>
      <c r="C102" s="257"/>
      <c r="D102" s="256"/>
      <c r="E102" s="256"/>
      <c r="F102" s="256"/>
      <c r="G102" s="258"/>
      <c r="H102" s="3"/>
      <c r="I102" s="3"/>
      <c r="J102" s="3"/>
      <c r="K102" s="3"/>
      <c r="L102" s="3"/>
      <c r="M102" s="3"/>
      <c r="N102" s="3"/>
      <c r="O102" s="3"/>
    </row>
    <row r="103" spans="1:23" x14ac:dyDescent="0.2">
      <c r="A103" s="3"/>
      <c r="B103" s="4"/>
      <c r="C103" s="154"/>
      <c r="D103" s="5"/>
      <c r="E103" s="179"/>
      <c r="F103" s="187"/>
      <c r="G103" s="187"/>
      <c r="H103" s="3"/>
      <c r="I103" s="3"/>
      <c r="J103" s="3"/>
      <c r="K103" s="3"/>
      <c r="L103" s="3"/>
      <c r="M103" s="3"/>
      <c r="N103" s="3"/>
      <c r="O103" s="3"/>
    </row>
    <row r="104" spans="1:23" x14ac:dyDescent="0.2">
      <c r="C104" s="156"/>
      <c r="D104" s="8"/>
      <c r="W104" t="s">
        <v>324</v>
      </c>
    </row>
    <row r="105" spans="1:23" x14ac:dyDescent="0.2">
      <c r="D105" s="8"/>
    </row>
    <row r="106" spans="1:23" x14ac:dyDescent="0.2">
      <c r="D106" s="8"/>
    </row>
    <row r="107" spans="1:23" x14ac:dyDescent="0.2">
      <c r="D107" s="8"/>
    </row>
    <row r="108" spans="1:23" x14ac:dyDescent="0.2">
      <c r="D108" s="8"/>
    </row>
    <row r="109" spans="1:23" x14ac:dyDescent="0.2">
      <c r="D109" s="8"/>
    </row>
    <row r="110" spans="1:23" x14ac:dyDescent="0.2">
      <c r="D110" s="8"/>
    </row>
    <row r="111" spans="1:23" x14ac:dyDescent="0.2">
      <c r="D111" s="8"/>
    </row>
    <row r="112" spans="1:23" x14ac:dyDescent="0.2">
      <c r="D112" s="8"/>
    </row>
    <row r="113" spans="4:4" x14ac:dyDescent="0.2">
      <c r="D113" s="8"/>
    </row>
    <row r="114" spans="4:4" x14ac:dyDescent="0.2">
      <c r="D114" s="8"/>
    </row>
    <row r="115" spans="4:4" x14ac:dyDescent="0.2">
      <c r="D115" s="8"/>
    </row>
    <row r="116" spans="4:4" x14ac:dyDescent="0.2">
      <c r="D116" s="8"/>
    </row>
    <row r="117" spans="4:4" x14ac:dyDescent="0.2">
      <c r="D117" s="8"/>
    </row>
    <row r="118" spans="4:4" x14ac:dyDescent="0.2">
      <c r="D118" s="8"/>
    </row>
    <row r="119" spans="4:4" x14ac:dyDescent="0.2">
      <c r="D119" s="8"/>
    </row>
    <row r="120" spans="4:4" x14ac:dyDescent="0.2">
      <c r="D120" s="8"/>
    </row>
    <row r="121" spans="4:4" x14ac:dyDescent="0.2">
      <c r="D121" s="8"/>
    </row>
    <row r="122" spans="4:4" x14ac:dyDescent="0.2">
      <c r="D122" s="8"/>
    </row>
    <row r="123" spans="4:4" x14ac:dyDescent="0.2">
      <c r="D123" s="8"/>
    </row>
    <row r="124" spans="4:4" x14ac:dyDescent="0.2">
      <c r="D124" s="8"/>
    </row>
    <row r="125" spans="4:4" x14ac:dyDescent="0.2">
      <c r="D125" s="8"/>
    </row>
    <row r="126" spans="4:4" x14ac:dyDescent="0.2">
      <c r="D126" s="8"/>
    </row>
    <row r="127" spans="4:4" x14ac:dyDescent="0.2">
      <c r="D127" s="8"/>
    </row>
    <row r="128" spans="4:4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98:G102"/>
    <mergeCell ref="A1:G1"/>
    <mergeCell ref="C2:G2"/>
    <mergeCell ref="C3:G3"/>
    <mergeCell ref="C4:G4"/>
    <mergeCell ref="A97:C97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9E484-F655-4626-A8B6-922026A9C022}">
  <sheetPr>
    <outlinePr summaryBelow="0"/>
  </sheetPr>
  <dimension ref="A1:AX5000"/>
  <sheetViews>
    <sheetView view="pageBreakPreview" zoomScaleNormal="100" zoomScaleSheetLayoutView="100" workbookViewId="0">
      <pane ySplit="7" topLeftCell="A8" activePane="bottomLeft" state="frozen"/>
      <selection activeCell="G34" sqref="G34:I34"/>
      <selection pane="bottomLeft" activeCell="T18" sqref="T18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45</v>
      </c>
      <c r="C4" s="263" t="s">
        <v>46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SUMIF(W9:W12,"&lt;&gt;NOR",G9:G12)</f>
        <v>0</v>
      </c>
      <c r="H8" s="140"/>
      <c r="I8" s="139"/>
      <c r="J8" s="139">
        <f>SUM(J9:J12)</f>
        <v>0.6</v>
      </c>
      <c r="K8" s="139"/>
      <c r="L8" s="139">
        <f>SUM(L9:L12)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164</v>
      </c>
      <c r="C9" s="151" t="s">
        <v>165</v>
      </c>
      <c r="D9" s="146" t="s">
        <v>166</v>
      </c>
      <c r="E9" s="181">
        <v>8</v>
      </c>
      <c r="F9" s="190"/>
      <c r="G9" s="191">
        <f>ROUND(E9*F9,2)</f>
        <v>0</v>
      </c>
      <c r="H9" s="137">
        <v>21</v>
      </c>
      <c r="I9" s="136">
        <v>7.4709999999999999E-2</v>
      </c>
      <c r="J9" s="136">
        <f>ROUND(E9*I9,2)</f>
        <v>0.6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170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172</v>
      </c>
      <c r="D11" s="138"/>
      <c r="E11" s="182"/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outlineLevel="3" x14ac:dyDescent="0.2">
      <c r="A12" s="134"/>
      <c r="B12" s="135"/>
      <c r="C12" s="152" t="s">
        <v>173</v>
      </c>
      <c r="D12" s="138"/>
      <c r="E12" s="182">
        <v>8</v>
      </c>
      <c r="F12" s="192"/>
      <c r="G12" s="192"/>
      <c r="H12" s="137"/>
      <c r="I12" s="136"/>
      <c r="J12" s="136"/>
      <c r="K12" s="136"/>
      <c r="L12" s="136"/>
      <c r="M12" s="137"/>
      <c r="N12" s="137"/>
      <c r="O12" s="137"/>
      <c r="P12" s="128"/>
      <c r="Q12" s="128"/>
      <c r="R12" s="128"/>
      <c r="S12" s="128"/>
      <c r="T12" s="128"/>
      <c r="U12" s="128"/>
      <c r="V12" s="128"/>
      <c r="W12" s="128" t="s">
        <v>171</v>
      </c>
      <c r="X12" s="128">
        <v>0</v>
      </c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0" x14ac:dyDescent="0.2">
      <c r="A13" s="141" t="s">
        <v>162</v>
      </c>
      <c r="B13" s="142" t="s">
        <v>93</v>
      </c>
      <c r="C13" s="150" t="s">
        <v>94</v>
      </c>
      <c r="D13" s="143"/>
      <c r="E13" s="180"/>
      <c r="F13" s="188"/>
      <c r="G13" s="189">
        <f>SUMIF(W14:W20,"&lt;&gt;NOR",G14:G20)</f>
        <v>0</v>
      </c>
      <c r="H13" s="140"/>
      <c r="I13" s="139"/>
      <c r="J13" s="139">
        <f>SUM(J14:J20)</f>
        <v>2.02</v>
      </c>
      <c r="K13" s="139"/>
      <c r="L13" s="139">
        <f>SUM(L14:L20)</f>
        <v>0</v>
      </c>
      <c r="M13" s="140"/>
      <c r="N13" s="140"/>
      <c r="O13" s="140"/>
      <c r="W13" t="s">
        <v>163</v>
      </c>
    </row>
    <row r="14" spans="1:50" ht="45" outlineLevel="1" x14ac:dyDescent="0.2">
      <c r="A14" s="147">
        <v>2</v>
      </c>
      <c r="B14" s="148" t="s">
        <v>174</v>
      </c>
      <c r="C14" s="153" t="s">
        <v>175</v>
      </c>
      <c r="D14" s="149" t="s">
        <v>166</v>
      </c>
      <c r="E14" s="183">
        <v>10.59</v>
      </c>
      <c r="F14" s="193"/>
      <c r="G14" s="194">
        <f>ROUND(E14*F14,2)</f>
        <v>0</v>
      </c>
      <c r="H14" s="137">
        <v>21</v>
      </c>
      <c r="I14" s="136">
        <v>6.0899999999999999E-3</v>
      </c>
      <c r="J14" s="136">
        <f>ROUND(E14*I14,2)</f>
        <v>0.06</v>
      </c>
      <c r="K14" s="136">
        <v>0</v>
      </c>
      <c r="L14" s="136">
        <f>ROUND(E14*K14,2)</f>
        <v>0</v>
      </c>
      <c r="M14" s="137" t="s">
        <v>167</v>
      </c>
      <c r="N14" s="137" t="s">
        <v>167</v>
      </c>
      <c r="O14" s="137" t="s">
        <v>168</v>
      </c>
      <c r="P14" s="128"/>
      <c r="Q14" s="128"/>
      <c r="R14" s="128"/>
      <c r="S14" s="128"/>
      <c r="T14" s="128"/>
      <c r="U14" s="128"/>
      <c r="V14" s="128"/>
      <c r="W14" s="128" t="s">
        <v>169</v>
      </c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ht="22.5" outlineLevel="1" x14ac:dyDescent="0.2">
      <c r="A15" s="144">
        <v>3</v>
      </c>
      <c r="B15" s="145" t="s">
        <v>176</v>
      </c>
      <c r="C15" s="151" t="s">
        <v>177</v>
      </c>
      <c r="D15" s="146" t="s">
        <v>166</v>
      </c>
      <c r="E15" s="181">
        <v>4.032</v>
      </c>
      <c r="F15" s="190"/>
      <c r="G15" s="191">
        <f>ROUND(E15*F15,2)</f>
        <v>0</v>
      </c>
      <c r="H15" s="137">
        <v>21</v>
      </c>
      <c r="I15" s="136">
        <v>5.4299999999999999E-3</v>
      </c>
      <c r="J15" s="136">
        <f>ROUND(E15*I15,2)</f>
        <v>0.02</v>
      </c>
      <c r="K15" s="136">
        <v>0</v>
      </c>
      <c r="L15" s="136">
        <f>ROUND(E15*K15,2)</f>
        <v>0</v>
      </c>
      <c r="M15" s="137" t="s">
        <v>167</v>
      </c>
      <c r="N15" s="137" t="s">
        <v>167</v>
      </c>
      <c r="O15" s="137" t="s">
        <v>168</v>
      </c>
      <c r="P15" s="128"/>
      <c r="Q15" s="128"/>
      <c r="R15" s="128"/>
      <c r="S15" s="128"/>
      <c r="T15" s="128"/>
      <c r="U15" s="128"/>
      <c r="V15" s="128"/>
      <c r="W15" s="128" t="s">
        <v>169</v>
      </c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outlineLevel="2" x14ac:dyDescent="0.2">
      <c r="A16" s="134"/>
      <c r="B16" s="135"/>
      <c r="C16" s="152" t="s">
        <v>178</v>
      </c>
      <c r="D16" s="138"/>
      <c r="E16" s="182"/>
      <c r="F16" s="192"/>
      <c r="G16" s="192"/>
      <c r="H16" s="137"/>
      <c r="I16" s="136"/>
      <c r="J16" s="136"/>
      <c r="K16" s="136"/>
      <c r="L16" s="136"/>
      <c r="M16" s="137"/>
      <c r="N16" s="137"/>
      <c r="O16" s="137"/>
      <c r="P16" s="128"/>
      <c r="Q16" s="128"/>
      <c r="R16" s="128"/>
      <c r="S16" s="128"/>
      <c r="T16" s="128"/>
      <c r="U16" s="128"/>
      <c r="V16" s="128"/>
      <c r="W16" s="128" t="s">
        <v>171</v>
      </c>
      <c r="X16" s="128">
        <v>0</v>
      </c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outlineLevel="3" x14ac:dyDescent="0.2">
      <c r="A17" s="134"/>
      <c r="B17" s="135"/>
      <c r="C17" s="152" t="s">
        <v>179</v>
      </c>
      <c r="D17" s="138"/>
      <c r="E17" s="182">
        <v>4.03</v>
      </c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ht="22.5" outlineLevel="1" x14ac:dyDescent="0.2">
      <c r="A18" s="144">
        <v>4</v>
      </c>
      <c r="B18" s="145" t="s">
        <v>180</v>
      </c>
      <c r="C18" s="151" t="s">
        <v>181</v>
      </c>
      <c r="D18" s="146" t="s">
        <v>166</v>
      </c>
      <c r="E18" s="181">
        <v>43.968000000000004</v>
      </c>
      <c r="F18" s="190"/>
      <c r="G18" s="191">
        <f>ROUND(E18*F18,2)</f>
        <v>0</v>
      </c>
      <c r="H18" s="137">
        <v>21</v>
      </c>
      <c r="I18" s="136">
        <v>4.4139999999999999E-2</v>
      </c>
      <c r="J18" s="136">
        <f>ROUND(E18*I18,2)</f>
        <v>1.94</v>
      </c>
      <c r="K18" s="136">
        <v>0</v>
      </c>
      <c r="L18" s="136">
        <f>ROUND(E18*K18,2)</f>
        <v>0</v>
      </c>
      <c r="M18" s="137" t="s">
        <v>167</v>
      </c>
      <c r="N18" s="137" t="s">
        <v>167</v>
      </c>
      <c r="O18" s="137" t="s">
        <v>168</v>
      </c>
      <c r="P18" s="128"/>
      <c r="Q18" s="128"/>
      <c r="R18" s="128"/>
      <c r="S18" s="128"/>
      <c r="T18" s="128"/>
      <c r="U18" s="128"/>
      <c r="V18" s="128"/>
      <c r="W18" s="128" t="s">
        <v>169</v>
      </c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outlineLevel="2" x14ac:dyDescent="0.2">
      <c r="A19" s="134"/>
      <c r="B19" s="135"/>
      <c r="C19" s="152" t="s">
        <v>182</v>
      </c>
      <c r="D19" s="138"/>
      <c r="E19" s="182"/>
      <c r="F19" s="192"/>
      <c r="G19" s="192"/>
      <c r="H19" s="137"/>
      <c r="I19" s="136"/>
      <c r="J19" s="136"/>
      <c r="K19" s="136"/>
      <c r="L19" s="136"/>
      <c r="M19" s="137"/>
      <c r="N19" s="137"/>
      <c r="O19" s="137"/>
      <c r="P19" s="128"/>
      <c r="Q19" s="128"/>
      <c r="R19" s="128"/>
      <c r="S19" s="128"/>
      <c r="T19" s="128"/>
      <c r="U19" s="128"/>
      <c r="V19" s="128"/>
      <c r="W19" s="128" t="s">
        <v>171</v>
      </c>
      <c r="X19" s="128">
        <v>0</v>
      </c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outlineLevel="3" x14ac:dyDescent="0.2">
      <c r="A20" s="134"/>
      <c r="B20" s="135"/>
      <c r="C20" s="152" t="s">
        <v>183</v>
      </c>
      <c r="D20" s="138"/>
      <c r="E20" s="182">
        <v>43.97</v>
      </c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x14ac:dyDescent="0.2">
      <c r="A21" s="141" t="s">
        <v>162</v>
      </c>
      <c r="B21" s="142" t="s">
        <v>95</v>
      </c>
      <c r="C21" s="150" t="s">
        <v>96</v>
      </c>
      <c r="D21" s="143"/>
      <c r="E21" s="180"/>
      <c r="F21" s="188"/>
      <c r="G21" s="189">
        <f>SUMIF(W22:W26,"&lt;&gt;NOR",G22:G26)</f>
        <v>0</v>
      </c>
      <c r="H21" s="140"/>
      <c r="I21" s="139"/>
      <c r="J21" s="139">
        <f>SUM(J22:J26)</f>
        <v>6.7399999999999993</v>
      </c>
      <c r="K21" s="139"/>
      <c r="L21" s="139">
        <f>SUM(L22:L26)</f>
        <v>0</v>
      </c>
      <c r="M21" s="140"/>
      <c r="N21" s="140"/>
      <c r="O21" s="140"/>
      <c r="W21" t="s">
        <v>163</v>
      </c>
    </row>
    <row r="22" spans="1:50" ht="22.5" outlineLevel="1" x14ac:dyDescent="0.2">
      <c r="A22" s="147">
        <v>5</v>
      </c>
      <c r="B22" s="148" t="s">
        <v>184</v>
      </c>
      <c r="C22" s="153" t="s">
        <v>185</v>
      </c>
      <c r="D22" s="149" t="s">
        <v>186</v>
      </c>
      <c r="E22" s="183">
        <v>2.6475</v>
      </c>
      <c r="F22" s="193"/>
      <c r="G22" s="194">
        <f>ROUND(E22*F22,2)</f>
        <v>0</v>
      </c>
      <c r="H22" s="137">
        <v>21</v>
      </c>
      <c r="I22" s="136">
        <v>2.5249999999999999</v>
      </c>
      <c r="J22" s="136">
        <f>ROUND(E22*I22,2)</f>
        <v>6.68</v>
      </c>
      <c r="K22" s="136">
        <v>0</v>
      </c>
      <c r="L22" s="136">
        <f>ROUND(E22*K22,2)</f>
        <v>0</v>
      </c>
      <c r="M22" s="137" t="s">
        <v>167</v>
      </c>
      <c r="N22" s="137" t="s">
        <v>167</v>
      </c>
      <c r="O22" s="137" t="s">
        <v>168</v>
      </c>
      <c r="P22" s="128"/>
      <c r="Q22" s="128"/>
      <c r="R22" s="128"/>
      <c r="S22" s="128"/>
      <c r="T22" s="128"/>
      <c r="U22" s="128"/>
      <c r="V22" s="128"/>
      <c r="W22" s="128" t="s">
        <v>169</v>
      </c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</row>
    <row r="23" spans="1:50" ht="22.5" outlineLevel="1" x14ac:dyDescent="0.2">
      <c r="A23" s="147">
        <v>6</v>
      </c>
      <c r="B23" s="148" t="s">
        <v>187</v>
      </c>
      <c r="C23" s="153" t="s">
        <v>188</v>
      </c>
      <c r="D23" s="149" t="s">
        <v>186</v>
      </c>
      <c r="E23" s="183">
        <v>2.6475</v>
      </c>
      <c r="F23" s="193"/>
      <c r="G23" s="194">
        <f>ROUND(E23*F23,2)</f>
        <v>0</v>
      </c>
      <c r="H23" s="137">
        <v>21</v>
      </c>
      <c r="I23" s="136">
        <v>0</v>
      </c>
      <c r="J23" s="136">
        <f>ROUND(E23*I23,2)</f>
        <v>0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ht="22.5" outlineLevel="1" x14ac:dyDescent="0.2">
      <c r="A24" s="144">
        <v>7</v>
      </c>
      <c r="B24" s="145" t="s">
        <v>189</v>
      </c>
      <c r="C24" s="151" t="s">
        <v>190</v>
      </c>
      <c r="D24" s="146" t="s">
        <v>191</v>
      </c>
      <c r="E24" s="181">
        <v>5.2420000000000001E-2</v>
      </c>
      <c r="F24" s="190"/>
      <c r="G24" s="191">
        <f>ROUND(E24*F24,2)</f>
        <v>0</v>
      </c>
      <c r="H24" s="137">
        <v>21</v>
      </c>
      <c r="I24" s="136">
        <v>1.0662499999999999</v>
      </c>
      <c r="J24" s="136">
        <f>ROUND(E24*I24,2)</f>
        <v>0.06</v>
      </c>
      <c r="K24" s="136">
        <v>0</v>
      </c>
      <c r="L24" s="136">
        <f>ROUND(E24*K24,2)</f>
        <v>0</v>
      </c>
      <c r="M24" s="137" t="s">
        <v>167</v>
      </c>
      <c r="N24" s="137" t="s">
        <v>167</v>
      </c>
      <c r="O24" s="137" t="s">
        <v>168</v>
      </c>
      <c r="P24" s="128"/>
      <c r="Q24" s="128"/>
      <c r="R24" s="128"/>
      <c r="S24" s="128"/>
      <c r="T24" s="128"/>
      <c r="U24" s="128"/>
      <c r="V24" s="128"/>
      <c r="W24" s="128" t="s">
        <v>169</v>
      </c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2" x14ac:dyDescent="0.2">
      <c r="A25" s="134"/>
      <c r="B25" s="135"/>
      <c r="C25" s="152" t="s">
        <v>192</v>
      </c>
      <c r="D25" s="138"/>
      <c r="E25" s="182"/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outlineLevel="3" x14ac:dyDescent="0.2">
      <c r="A26" s="134"/>
      <c r="B26" s="135"/>
      <c r="C26" s="152" t="s">
        <v>193</v>
      </c>
      <c r="D26" s="138"/>
      <c r="E26" s="182">
        <v>0.05</v>
      </c>
      <c r="F26" s="192"/>
      <c r="G26" s="192"/>
      <c r="H26" s="137"/>
      <c r="I26" s="136"/>
      <c r="J26" s="136"/>
      <c r="K26" s="136"/>
      <c r="L26" s="136"/>
      <c r="M26" s="137"/>
      <c r="N26" s="137"/>
      <c r="O26" s="137"/>
      <c r="P26" s="128"/>
      <c r="Q26" s="128"/>
      <c r="R26" s="128"/>
      <c r="S26" s="128"/>
      <c r="T26" s="128"/>
      <c r="U26" s="128"/>
      <c r="V26" s="128"/>
      <c r="W26" s="128" t="s">
        <v>171</v>
      </c>
      <c r="X26" s="128">
        <v>0</v>
      </c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x14ac:dyDescent="0.2">
      <c r="A27" s="141" t="s">
        <v>162</v>
      </c>
      <c r="B27" s="142" t="s">
        <v>97</v>
      </c>
      <c r="C27" s="150" t="s">
        <v>98</v>
      </c>
      <c r="D27" s="143"/>
      <c r="E27" s="180"/>
      <c r="F27" s="188"/>
      <c r="G27" s="189">
        <f>SUMIF(W28:W29,"&lt;&gt;NOR",G28:G29)</f>
        <v>0</v>
      </c>
      <c r="H27" s="140"/>
      <c r="I27" s="139"/>
      <c r="J27" s="139">
        <f>SUM(J28:J29)</f>
        <v>7.0000000000000007E-2</v>
      </c>
      <c r="K27" s="139"/>
      <c r="L27" s="139">
        <f>SUM(L28:L29)</f>
        <v>0</v>
      </c>
      <c r="M27" s="140"/>
      <c r="N27" s="140"/>
      <c r="O27" s="140"/>
      <c r="W27" t="s">
        <v>163</v>
      </c>
    </row>
    <row r="28" spans="1:50" ht="22.5" outlineLevel="1" x14ac:dyDescent="0.2">
      <c r="A28" s="147">
        <v>8</v>
      </c>
      <c r="B28" s="148" t="s">
        <v>194</v>
      </c>
      <c r="C28" s="153" t="s">
        <v>195</v>
      </c>
      <c r="D28" s="149" t="s">
        <v>196</v>
      </c>
      <c r="E28" s="183">
        <v>1</v>
      </c>
      <c r="F28" s="193"/>
      <c r="G28" s="194">
        <f>ROUND(E28*F28,2)</f>
        <v>0</v>
      </c>
      <c r="H28" s="137">
        <v>21</v>
      </c>
      <c r="I28" s="136">
        <v>5.4109999999999998E-2</v>
      </c>
      <c r="J28" s="136">
        <f>ROUND(E28*I28,2)</f>
        <v>0.05</v>
      </c>
      <c r="K28" s="136">
        <v>0</v>
      </c>
      <c r="L28" s="136">
        <f>ROUND(E28*K28,2)</f>
        <v>0</v>
      </c>
      <c r="M28" s="137" t="s">
        <v>167</v>
      </c>
      <c r="N28" s="137" t="s">
        <v>167</v>
      </c>
      <c r="O28" s="137" t="s">
        <v>168</v>
      </c>
      <c r="P28" s="128"/>
      <c r="Q28" s="128"/>
      <c r="R28" s="128"/>
      <c r="S28" s="128"/>
      <c r="T28" s="128"/>
      <c r="U28" s="128"/>
      <c r="V28" s="128"/>
      <c r="W28" s="128" t="s">
        <v>169</v>
      </c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1" x14ac:dyDescent="0.2">
      <c r="A29" s="147">
        <v>9</v>
      </c>
      <c r="B29" s="148" t="s">
        <v>197</v>
      </c>
      <c r="C29" s="153" t="s">
        <v>198</v>
      </c>
      <c r="D29" s="149" t="s">
        <v>196</v>
      </c>
      <c r="E29" s="183">
        <v>1</v>
      </c>
      <c r="F29" s="193"/>
      <c r="G29" s="194">
        <f>ROUND(E29*F29,2)</f>
        <v>0</v>
      </c>
      <c r="H29" s="137">
        <v>21</v>
      </c>
      <c r="I29" s="136">
        <v>1.72E-2</v>
      </c>
      <c r="J29" s="136">
        <f>ROUND(E29*I29,2)</f>
        <v>0.02</v>
      </c>
      <c r="K29" s="136">
        <v>0</v>
      </c>
      <c r="L29" s="136">
        <f>ROUND(E29*K29,2)</f>
        <v>0</v>
      </c>
      <c r="M29" s="137" t="s">
        <v>167</v>
      </c>
      <c r="N29" s="137" t="s">
        <v>199</v>
      </c>
      <c r="O29" s="137" t="s">
        <v>200</v>
      </c>
      <c r="P29" s="128"/>
      <c r="Q29" s="128"/>
      <c r="R29" s="128"/>
      <c r="S29" s="128"/>
      <c r="T29" s="128"/>
      <c r="U29" s="128"/>
      <c r="V29" s="128"/>
      <c r="W29" s="128" t="s">
        <v>201</v>
      </c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x14ac:dyDescent="0.2">
      <c r="A30" s="141" t="s">
        <v>162</v>
      </c>
      <c r="B30" s="142" t="s">
        <v>101</v>
      </c>
      <c r="C30" s="150" t="s">
        <v>102</v>
      </c>
      <c r="D30" s="143"/>
      <c r="E30" s="180"/>
      <c r="F30" s="188"/>
      <c r="G30" s="189">
        <f>SUMIF(W31:W31,"&lt;&gt;NOR",G31:G31)</f>
        <v>0</v>
      </c>
      <c r="H30" s="140"/>
      <c r="I30" s="139"/>
      <c r="J30" s="139">
        <f>SUM(J31:J31)</f>
        <v>0.01</v>
      </c>
      <c r="K30" s="139"/>
      <c r="L30" s="139">
        <f>SUM(L31:L31)</f>
        <v>0</v>
      </c>
      <c r="M30" s="140"/>
      <c r="N30" s="140"/>
      <c r="O30" s="140"/>
      <c r="W30" t="s">
        <v>163</v>
      </c>
    </row>
    <row r="31" spans="1:50" ht="22.5" outlineLevel="1" x14ac:dyDescent="0.2">
      <c r="A31" s="147">
        <v>10</v>
      </c>
      <c r="B31" s="148" t="s">
        <v>202</v>
      </c>
      <c r="C31" s="153" t="s">
        <v>203</v>
      </c>
      <c r="D31" s="149" t="s">
        <v>166</v>
      </c>
      <c r="E31" s="183">
        <v>10.59</v>
      </c>
      <c r="F31" s="193"/>
      <c r="G31" s="194">
        <f>ROUND(E31*F31,2)</f>
        <v>0</v>
      </c>
      <c r="H31" s="137">
        <v>21</v>
      </c>
      <c r="I31" s="136">
        <v>1.2099999999999999E-3</v>
      </c>
      <c r="J31" s="136">
        <f>ROUND(E31*I31,2)</f>
        <v>0.01</v>
      </c>
      <c r="K31" s="136">
        <v>0</v>
      </c>
      <c r="L31" s="136">
        <f>ROUND(E31*K31,2)</f>
        <v>0</v>
      </c>
      <c r="M31" s="137" t="s">
        <v>167</v>
      </c>
      <c r="N31" s="137" t="s">
        <v>167</v>
      </c>
      <c r="O31" s="137" t="s">
        <v>168</v>
      </c>
      <c r="P31" s="128"/>
      <c r="Q31" s="128"/>
      <c r="R31" s="128"/>
      <c r="S31" s="128"/>
      <c r="T31" s="128"/>
      <c r="U31" s="128"/>
      <c r="V31" s="128"/>
      <c r="W31" s="128" t="s">
        <v>169</v>
      </c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ht="25.5" x14ac:dyDescent="0.2">
      <c r="A32" s="141" t="s">
        <v>162</v>
      </c>
      <c r="B32" s="142" t="s">
        <v>103</v>
      </c>
      <c r="C32" s="150" t="s">
        <v>104</v>
      </c>
      <c r="D32" s="143"/>
      <c r="E32" s="180"/>
      <c r="F32" s="188"/>
      <c r="G32" s="189">
        <f>SUMIF(W33:W33,"&lt;&gt;NOR",G33:G33)</f>
        <v>0</v>
      </c>
      <c r="H32" s="140"/>
      <c r="I32" s="139"/>
      <c r="J32" s="139">
        <f>SUM(J33:J33)</f>
        <v>0</v>
      </c>
      <c r="K32" s="139"/>
      <c r="L32" s="139">
        <f>SUM(L33:L33)</f>
        <v>0</v>
      </c>
      <c r="M32" s="140"/>
      <c r="N32" s="140"/>
      <c r="O32" s="140"/>
      <c r="W32" t="s">
        <v>163</v>
      </c>
    </row>
    <row r="33" spans="1:50" ht="45" outlineLevel="1" x14ac:dyDescent="0.2">
      <c r="A33" s="147">
        <v>11</v>
      </c>
      <c r="B33" s="148" t="s">
        <v>204</v>
      </c>
      <c r="C33" s="153" t="s">
        <v>205</v>
      </c>
      <c r="D33" s="149" t="s">
        <v>166</v>
      </c>
      <c r="E33" s="183">
        <v>10.59</v>
      </c>
      <c r="F33" s="193"/>
      <c r="G33" s="194">
        <f>ROUND(E33*F33,2)</f>
        <v>0</v>
      </c>
      <c r="H33" s="137">
        <v>21</v>
      </c>
      <c r="I33" s="136">
        <v>4.0000000000000003E-5</v>
      </c>
      <c r="J33" s="136">
        <f>ROUND(E33*I33,2)</f>
        <v>0</v>
      </c>
      <c r="K33" s="136">
        <v>0</v>
      </c>
      <c r="L33" s="136">
        <f>ROUND(E33*K33,2)</f>
        <v>0</v>
      </c>
      <c r="M33" s="137" t="s">
        <v>167</v>
      </c>
      <c r="N33" s="137" t="s">
        <v>167</v>
      </c>
      <c r="O33" s="137" t="s">
        <v>168</v>
      </c>
      <c r="P33" s="128"/>
      <c r="Q33" s="128"/>
      <c r="R33" s="128"/>
      <c r="S33" s="128"/>
      <c r="T33" s="128"/>
      <c r="U33" s="128"/>
      <c r="V33" s="128"/>
      <c r="W33" s="128" t="s">
        <v>169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x14ac:dyDescent="0.2">
      <c r="A34" s="141" t="s">
        <v>162</v>
      </c>
      <c r="B34" s="142" t="s">
        <v>105</v>
      </c>
      <c r="C34" s="150" t="s">
        <v>106</v>
      </c>
      <c r="D34" s="143"/>
      <c r="E34" s="180"/>
      <c r="F34" s="188"/>
      <c r="G34" s="189">
        <f>SUMIF(W35:W59,"&lt;&gt;NOR",G35:G59)</f>
        <v>0</v>
      </c>
      <c r="H34" s="140"/>
      <c r="I34" s="139"/>
      <c r="J34" s="139">
        <f>SUM(J35:J59)</f>
        <v>0</v>
      </c>
      <c r="K34" s="139"/>
      <c r="L34" s="139">
        <f>SUM(L35:L59)</f>
        <v>9.85</v>
      </c>
      <c r="M34" s="140"/>
      <c r="N34" s="140"/>
      <c r="O34" s="140"/>
      <c r="W34" t="s">
        <v>163</v>
      </c>
    </row>
    <row r="35" spans="1:50" ht="22.5" outlineLevel="1" x14ac:dyDescent="0.2">
      <c r="A35" s="144">
        <v>12</v>
      </c>
      <c r="B35" s="145" t="s">
        <v>206</v>
      </c>
      <c r="C35" s="151" t="s">
        <v>207</v>
      </c>
      <c r="D35" s="146" t="s">
        <v>166</v>
      </c>
      <c r="E35" s="181">
        <v>4.5</v>
      </c>
      <c r="F35" s="190"/>
      <c r="G35" s="191">
        <f>ROUND(E35*F35,2)</f>
        <v>0</v>
      </c>
      <c r="H35" s="137">
        <v>21</v>
      </c>
      <c r="I35" s="136">
        <v>6.7000000000000002E-4</v>
      </c>
      <c r="J35" s="136">
        <f>ROUND(E35*I35,2)</f>
        <v>0</v>
      </c>
      <c r="K35" s="136">
        <v>0.31900000000000001</v>
      </c>
      <c r="L35" s="136">
        <f>ROUND(E35*K35,2)</f>
        <v>1.44</v>
      </c>
      <c r="M35" s="137" t="s">
        <v>167</v>
      </c>
      <c r="N35" s="137" t="s">
        <v>167</v>
      </c>
      <c r="O35" s="137" t="s">
        <v>168</v>
      </c>
      <c r="P35" s="128"/>
      <c r="Q35" s="128"/>
      <c r="R35" s="128"/>
      <c r="S35" s="128"/>
      <c r="T35" s="128"/>
      <c r="U35" s="128"/>
      <c r="V35" s="128"/>
      <c r="W35" s="128" t="s">
        <v>169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outlineLevel="2" x14ac:dyDescent="0.2">
      <c r="A36" s="134"/>
      <c r="B36" s="135"/>
      <c r="C36" s="152" t="s">
        <v>208</v>
      </c>
      <c r="D36" s="138"/>
      <c r="E36" s="182"/>
      <c r="F36" s="192"/>
      <c r="G36" s="192"/>
      <c r="H36" s="137"/>
      <c r="I36" s="136"/>
      <c r="J36" s="136"/>
      <c r="K36" s="136"/>
      <c r="L36" s="136"/>
      <c r="M36" s="137"/>
      <c r="N36" s="137"/>
      <c r="O36" s="137"/>
      <c r="P36" s="128"/>
      <c r="Q36" s="128"/>
      <c r="R36" s="128"/>
      <c r="S36" s="128"/>
      <c r="T36" s="128"/>
      <c r="U36" s="128"/>
      <c r="V36" s="128"/>
      <c r="W36" s="128" t="s">
        <v>171</v>
      </c>
      <c r="X36" s="128">
        <v>0</v>
      </c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outlineLevel="3" x14ac:dyDescent="0.2">
      <c r="A37" s="134"/>
      <c r="B37" s="135"/>
      <c r="C37" s="152" t="s">
        <v>209</v>
      </c>
      <c r="D37" s="138"/>
      <c r="E37" s="182">
        <v>4.5</v>
      </c>
      <c r="F37" s="192"/>
      <c r="G37" s="192"/>
      <c r="H37" s="137"/>
      <c r="I37" s="136"/>
      <c r="J37" s="136"/>
      <c r="K37" s="136"/>
      <c r="L37" s="136"/>
      <c r="M37" s="137"/>
      <c r="N37" s="137"/>
      <c r="O37" s="137"/>
      <c r="P37" s="128"/>
      <c r="Q37" s="128"/>
      <c r="R37" s="128"/>
      <c r="S37" s="128"/>
      <c r="T37" s="128"/>
      <c r="U37" s="128"/>
      <c r="V37" s="128"/>
      <c r="W37" s="128" t="s">
        <v>171</v>
      </c>
      <c r="X37" s="128">
        <v>0</v>
      </c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ht="33.75" outlineLevel="1" x14ac:dyDescent="0.2">
      <c r="A38" s="144">
        <v>13</v>
      </c>
      <c r="B38" s="145" t="s">
        <v>210</v>
      </c>
      <c r="C38" s="151" t="s">
        <v>211</v>
      </c>
      <c r="D38" s="146" t="s">
        <v>186</v>
      </c>
      <c r="E38" s="181">
        <v>2.6475</v>
      </c>
      <c r="F38" s="190"/>
      <c r="G38" s="191">
        <f>ROUND(E38*F38,2)</f>
        <v>0</v>
      </c>
      <c r="H38" s="137">
        <v>21</v>
      </c>
      <c r="I38" s="136">
        <v>0</v>
      </c>
      <c r="J38" s="136">
        <f>ROUND(E38*I38,2)</f>
        <v>0</v>
      </c>
      <c r="K38" s="136">
        <v>2.2000000000000002</v>
      </c>
      <c r="L38" s="136">
        <f>ROUND(E38*K38,2)</f>
        <v>5.82</v>
      </c>
      <c r="M38" s="137" t="s">
        <v>167</v>
      </c>
      <c r="N38" s="137" t="s">
        <v>167</v>
      </c>
      <c r="O38" s="137" t="s">
        <v>168</v>
      </c>
      <c r="P38" s="128"/>
      <c r="Q38" s="128"/>
      <c r="R38" s="128"/>
      <c r="S38" s="128"/>
      <c r="T38" s="128"/>
      <c r="U38" s="128"/>
      <c r="V38" s="128"/>
      <c r="W38" s="128" t="s">
        <v>169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1:50" outlineLevel="2" x14ac:dyDescent="0.2">
      <c r="A39" s="134"/>
      <c r="B39" s="135"/>
      <c r="C39" s="152" t="s">
        <v>212</v>
      </c>
      <c r="D39" s="138"/>
      <c r="E39" s="182"/>
      <c r="F39" s="192"/>
      <c r="G39" s="192"/>
      <c r="H39" s="137"/>
      <c r="I39" s="136"/>
      <c r="J39" s="136"/>
      <c r="K39" s="136"/>
      <c r="L39" s="136"/>
      <c r="M39" s="137"/>
      <c r="N39" s="137"/>
      <c r="O39" s="137"/>
      <c r="P39" s="128"/>
      <c r="Q39" s="128"/>
      <c r="R39" s="128"/>
      <c r="S39" s="128"/>
      <c r="T39" s="128"/>
      <c r="U39" s="128"/>
      <c r="V39" s="128"/>
      <c r="W39" s="128" t="s">
        <v>171</v>
      </c>
      <c r="X39" s="128">
        <v>0</v>
      </c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3" x14ac:dyDescent="0.2">
      <c r="A40" s="134"/>
      <c r="B40" s="135"/>
      <c r="C40" s="152" t="s">
        <v>213</v>
      </c>
      <c r="D40" s="138"/>
      <c r="E40" s="182">
        <v>2.65</v>
      </c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ht="22.5" outlineLevel="1" x14ac:dyDescent="0.2">
      <c r="A41" s="144">
        <v>14</v>
      </c>
      <c r="B41" s="145" t="s">
        <v>214</v>
      </c>
      <c r="C41" s="151" t="s">
        <v>215</v>
      </c>
      <c r="D41" s="146" t="s">
        <v>166</v>
      </c>
      <c r="E41" s="181">
        <v>10.59</v>
      </c>
      <c r="F41" s="190"/>
      <c r="G41" s="191">
        <f>ROUND(E41*F41,2)</f>
        <v>0</v>
      </c>
      <c r="H41" s="137">
        <v>21</v>
      </c>
      <c r="I41" s="136">
        <v>0</v>
      </c>
      <c r="J41" s="136">
        <f>ROUND(E41*I41,2)</f>
        <v>0</v>
      </c>
      <c r="K41" s="136">
        <v>0.02</v>
      </c>
      <c r="L41" s="136">
        <f>ROUND(E41*K41,2)</f>
        <v>0.21</v>
      </c>
      <c r="M41" s="137" t="s">
        <v>167</v>
      </c>
      <c r="N41" s="137" t="s">
        <v>167</v>
      </c>
      <c r="O41" s="137" t="s">
        <v>168</v>
      </c>
      <c r="P41" s="128"/>
      <c r="Q41" s="128"/>
      <c r="R41" s="128"/>
      <c r="S41" s="128"/>
      <c r="T41" s="128"/>
      <c r="U41" s="128"/>
      <c r="V41" s="128"/>
      <c r="W41" s="128" t="s">
        <v>169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outlineLevel="2" x14ac:dyDescent="0.2">
      <c r="A42" s="134"/>
      <c r="B42" s="135"/>
      <c r="C42" s="152" t="s">
        <v>216</v>
      </c>
      <c r="D42" s="138"/>
      <c r="E42" s="182"/>
      <c r="F42" s="192"/>
      <c r="G42" s="192"/>
      <c r="H42" s="137"/>
      <c r="I42" s="136"/>
      <c r="J42" s="136"/>
      <c r="K42" s="136"/>
      <c r="L42" s="136"/>
      <c r="M42" s="137"/>
      <c r="N42" s="137"/>
      <c r="O42" s="137"/>
      <c r="P42" s="128"/>
      <c r="Q42" s="128"/>
      <c r="R42" s="128"/>
      <c r="S42" s="128"/>
      <c r="T42" s="128"/>
      <c r="U42" s="128"/>
      <c r="V42" s="128"/>
      <c r="W42" s="128" t="s">
        <v>171</v>
      </c>
      <c r="X42" s="128">
        <v>0</v>
      </c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3" x14ac:dyDescent="0.2">
      <c r="A43" s="134"/>
      <c r="B43" s="135"/>
      <c r="C43" s="152" t="s">
        <v>217</v>
      </c>
      <c r="D43" s="138"/>
      <c r="E43" s="182">
        <v>10.59</v>
      </c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ht="22.5" outlineLevel="1" x14ac:dyDescent="0.2">
      <c r="A44" s="147">
        <v>15</v>
      </c>
      <c r="B44" s="148" t="s">
        <v>218</v>
      </c>
      <c r="C44" s="153" t="s">
        <v>219</v>
      </c>
      <c r="D44" s="149" t="s">
        <v>196</v>
      </c>
      <c r="E44" s="183">
        <v>1</v>
      </c>
      <c r="F44" s="193"/>
      <c r="G44" s="194">
        <f>ROUND(E44*F44,2)</f>
        <v>0</v>
      </c>
      <c r="H44" s="137">
        <v>21</v>
      </c>
      <c r="I44" s="136">
        <v>0</v>
      </c>
      <c r="J44" s="136">
        <f>ROUND(E44*I44,2)</f>
        <v>0</v>
      </c>
      <c r="K44" s="136">
        <v>0</v>
      </c>
      <c r="L44" s="136">
        <f>ROUND(E44*K44,2)</f>
        <v>0</v>
      </c>
      <c r="M44" s="137" t="s">
        <v>167</v>
      </c>
      <c r="N44" s="137" t="s">
        <v>167</v>
      </c>
      <c r="O44" s="137" t="s">
        <v>168</v>
      </c>
      <c r="P44" s="128"/>
      <c r="Q44" s="128"/>
      <c r="R44" s="128"/>
      <c r="S44" s="128"/>
      <c r="T44" s="128"/>
      <c r="U44" s="128"/>
      <c r="V44" s="128"/>
      <c r="W44" s="128" t="s">
        <v>169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ht="45" outlineLevel="1" x14ac:dyDescent="0.2">
      <c r="A45" s="144">
        <v>16</v>
      </c>
      <c r="B45" s="145" t="s">
        <v>220</v>
      </c>
      <c r="C45" s="151" t="s">
        <v>221</v>
      </c>
      <c r="D45" s="146" t="s">
        <v>166</v>
      </c>
      <c r="E45" s="181">
        <v>1.6</v>
      </c>
      <c r="F45" s="190"/>
      <c r="G45" s="191">
        <f>ROUND(E45*F45,2)</f>
        <v>0</v>
      </c>
      <c r="H45" s="137">
        <v>21</v>
      </c>
      <c r="I45" s="136">
        <v>1.17E-3</v>
      </c>
      <c r="J45" s="136">
        <f>ROUND(E45*I45,2)</f>
        <v>0</v>
      </c>
      <c r="K45" s="136">
        <v>7.5999999999999998E-2</v>
      </c>
      <c r="L45" s="136">
        <f>ROUND(E45*K45,2)</f>
        <v>0.12</v>
      </c>
      <c r="M45" s="137" t="s">
        <v>167</v>
      </c>
      <c r="N45" s="137" t="s">
        <v>167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169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outlineLevel="2" x14ac:dyDescent="0.2">
      <c r="A46" s="134"/>
      <c r="B46" s="135"/>
      <c r="C46" s="152" t="s">
        <v>222</v>
      </c>
      <c r="D46" s="138"/>
      <c r="E46" s="182">
        <v>1.6</v>
      </c>
      <c r="F46" s="192"/>
      <c r="G46" s="192"/>
      <c r="H46" s="137"/>
      <c r="I46" s="136"/>
      <c r="J46" s="136"/>
      <c r="K46" s="136"/>
      <c r="L46" s="136"/>
      <c r="M46" s="137"/>
      <c r="N46" s="137"/>
      <c r="O46" s="137"/>
      <c r="P46" s="128"/>
      <c r="Q46" s="128"/>
      <c r="R46" s="128"/>
      <c r="S46" s="128"/>
      <c r="T46" s="128"/>
      <c r="U46" s="128"/>
      <c r="V46" s="128"/>
      <c r="W46" s="128" t="s">
        <v>171</v>
      </c>
      <c r="X46" s="128">
        <v>0</v>
      </c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ht="22.5" outlineLevel="1" x14ac:dyDescent="0.2">
      <c r="A47" s="144">
        <v>17</v>
      </c>
      <c r="B47" s="145" t="s">
        <v>223</v>
      </c>
      <c r="C47" s="151" t="s">
        <v>224</v>
      </c>
      <c r="D47" s="146" t="s">
        <v>166</v>
      </c>
      <c r="E47" s="181">
        <v>32.479999999999997</v>
      </c>
      <c r="F47" s="190"/>
      <c r="G47" s="191">
        <f>ROUND(E47*F47,2)</f>
        <v>0</v>
      </c>
      <c r="H47" s="137">
        <v>21</v>
      </c>
      <c r="I47" s="136">
        <v>0</v>
      </c>
      <c r="J47" s="136">
        <f>ROUND(E47*I47,2)</f>
        <v>0</v>
      </c>
      <c r="K47" s="136">
        <v>6.8000000000000005E-2</v>
      </c>
      <c r="L47" s="136">
        <f>ROUND(E47*K47,2)</f>
        <v>2.21</v>
      </c>
      <c r="M47" s="137" t="s">
        <v>167</v>
      </c>
      <c r="N47" s="137" t="s">
        <v>167</v>
      </c>
      <c r="O47" s="137" t="s">
        <v>168</v>
      </c>
      <c r="P47" s="128"/>
      <c r="Q47" s="128"/>
      <c r="R47" s="128"/>
      <c r="S47" s="128"/>
      <c r="T47" s="128"/>
      <c r="U47" s="128"/>
      <c r="V47" s="128"/>
      <c r="W47" s="128" t="s">
        <v>169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outlineLevel="2" x14ac:dyDescent="0.2">
      <c r="A48" s="134"/>
      <c r="B48" s="135"/>
      <c r="C48" s="152" t="s">
        <v>225</v>
      </c>
      <c r="D48" s="138"/>
      <c r="E48" s="182"/>
      <c r="F48" s="192"/>
      <c r="G48" s="192"/>
      <c r="H48" s="137"/>
      <c r="I48" s="136"/>
      <c r="J48" s="136"/>
      <c r="K48" s="136"/>
      <c r="L48" s="136"/>
      <c r="M48" s="137"/>
      <c r="N48" s="137"/>
      <c r="O48" s="137"/>
      <c r="P48" s="128"/>
      <c r="Q48" s="128"/>
      <c r="R48" s="128"/>
      <c r="S48" s="128"/>
      <c r="T48" s="128"/>
      <c r="U48" s="128"/>
      <c r="V48" s="128"/>
      <c r="W48" s="128" t="s">
        <v>171</v>
      </c>
      <c r="X48" s="128">
        <v>0</v>
      </c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3" x14ac:dyDescent="0.2">
      <c r="A49" s="134"/>
      <c r="B49" s="135"/>
      <c r="C49" s="152" t="s">
        <v>226</v>
      </c>
      <c r="D49" s="138"/>
      <c r="E49" s="182">
        <v>32.479999999999997</v>
      </c>
      <c r="F49" s="192"/>
      <c r="G49" s="192"/>
      <c r="H49" s="137"/>
      <c r="I49" s="136"/>
      <c r="J49" s="136"/>
      <c r="K49" s="136"/>
      <c r="L49" s="136"/>
      <c r="M49" s="137"/>
      <c r="N49" s="137"/>
      <c r="O49" s="137"/>
      <c r="P49" s="128"/>
      <c r="Q49" s="128"/>
      <c r="R49" s="128"/>
      <c r="S49" s="128"/>
      <c r="T49" s="128"/>
      <c r="U49" s="128"/>
      <c r="V49" s="128"/>
      <c r="W49" s="128" t="s">
        <v>171</v>
      </c>
      <c r="X49" s="128">
        <v>0</v>
      </c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outlineLevel="1" x14ac:dyDescent="0.2">
      <c r="A50" s="147">
        <v>18</v>
      </c>
      <c r="B50" s="148" t="s">
        <v>227</v>
      </c>
      <c r="C50" s="153" t="s">
        <v>228</v>
      </c>
      <c r="D50" s="149" t="s">
        <v>196</v>
      </c>
      <c r="E50" s="183">
        <v>1</v>
      </c>
      <c r="F50" s="193"/>
      <c r="G50" s="194">
        <f t="shared" ref="G50:G55" si="0">ROUND(E50*F50,2)</f>
        <v>0</v>
      </c>
      <c r="H50" s="137">
        <v>21</v>
      </c>
      <c r="I50" s="136">
        <v>0</v>
      </c>
      <c r="J50" s="136">
        <f t="shared" ref="J50:J55" si="1">ROUND(E50*I50,2)</f>
        <v>0</v>
      </c>
      <c r="K50" s="136">
        <v>2.027E-2</v>
      </c>
      <c r="L50" s="136">
        <f t="shared" ref="L50:L55" si="2">ROUND(E50*K50,2)</f>
        <v>0.02</v>
      </c>
      <c r="M50" s="137" t="s">
        <v>167</v>
      </c>
      <c r="N50" s="137" t="s">
        <v>167</v>
      </c>
      <c r="O50" s="137" t="s">
        <v>168</v>
      </c>
      <c r="P50" s="128"/>
      <c r="Q50" s="128"/>
      <c r="R50" s="128"/>
      <c r="S50" s="128"/>
      <c r="T50" s="128"/>
      <c r="U50" s="128"/>
      <c r="V50" s="128"/>
      <c r="W50" s="128" t="s">
        <v>169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ht="22.5" outlineLevel="1" x14ac:dyDescent="0.2">
      <c r="A51" s="147">
        <v>19</v>
      </c>
      <c r="B51" s="148" t="s">
        <v>229</v>
      </c>
      <c r="C51" s="153" t="s">
        <v>230</v>
      </c>
      <c r="D51" s="149" t="s">
        <v>231</v>
      </c>
      <c r="E51" s="183">
        <v>1</v>
      </c>
      <c r="F51" s="193"/>
      <c r="G51" s="194">
        <f t="shared" si="0"/>
        <v>0</v>
      </c>
      <c r="H51" s="137">
        <v>21</v>
      </c>
      <c r="I51" s="136">
        <v>0</v>
      </c>
      <c r="J51" s="136">
        <f t="shared" si="1"/>
        <v>0</v>
      </c>
      <c r="K51" s="136">
        <v>2.9E-4</v>
      </c>
      <c r="L51" s="136">
        <f t="shared" si="2"/>
        <v>0</v>
      </c>
      <c r="M51" s="137" t="s">
        <v>167</v>
      </c>
      <c r="N51" s="137" t="s">
        <v>199</v>
      </c>
      <c r="O51" s="137" t="s">
        <v>168</v>
      </c>
      <c r="P51" s="128"/>
      <c r="Q51" s="128"/>
      <c r="R51" s="128"/>
      <c r="S51" s="128"/>
      <c r="T51" s="128"/>
      <c r="U51" s="128"/>
      <c r="V51" s="128"/>
      <c r="W51" s="128" t="s">
        <v>169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ht="22.5" outlineLevel="1" x14ac:dyDescent="0.2">
      <c r="A52" s="147">
        <v>20</v>
      </c>
      <c r="B52" s="148" t="s">
        <v>232</v>
      </c>
      <c r="C52" s="153" t="s">
        <v>233</v>
      </c>
      <c r="D52" s="149" t="s">
        <v>234</v>
      </c>
      <c r="E52" s="183">
        <v>1</v>
      </c>
      <c r="F52" s="193"/>
      <c r="G52" s="194">
        <f t="shared" si="0"/>
        <v>0</v>
      </c>
      <c r="H52" s="137">
        <v>21</v>
      </c>
      <c r="I52" s="136">
        <v>0</v>
      </c>
      <c r="J52" s="136">
        <f t="shared" si="1"/>
        <v>0</v>
      </c>
      <c r="K52" s="136">
        <v>1.9460000000000002E-2</v>
      </c>
      <c r="L52" s="136">
        <f t="shared" si="2"/>
        <v>0.02</v>
      </c>
      <c r="M52" s="137" t="s">
        <v>167</v>
      </c>
      <c r="N52" s="137" t="s">
        <v>167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169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outlineLevel="1" x14ac:dyDescent="0.2">
      <c r="A53" s="147">
        <v>21</v>
      </c>
      <c r="B53" s="148" t="s">
        <v>235</v>
      </c>
      <c r="C53" s="153" t="s">
        <v>236</v>
      </c>
      <c r="D53" s="149" t="s">
        <v>234</v>
      </c>
      <c r="E53" s="183">
        <v>2</v>
      </c>
      <c r="F53" s="193"/>
      <c r="G53" s="194">
        <f t="shared" si="0"/>
        <v>0</v>
      </c>
      <c r="H53" s="137">
        <v>21</v>
      </c>
      <c r="I53" s="136">
        <v>0</v>
      </c>
      <c r="J53" s="136">
        <f t="shared" si="1"/>
        <v>0</v>
      </c>
      <c r="K53" s="136">
        <v>8.5999999999999998E-4</v>
      </c>
      <c r="L53" s="136">
        <f t="shared" si="2"/>
        <v>0</v>
      </c>
      <c r="M53" s="137" t="s">
        <v>167</v>
      </c>
      <c r="N53" s="137" t="s">
        <v>167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169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ht="22.5" outlineLevel="1" x14ac:dyDescent="0.2">
      <c r="A54" s="147">
        <v>22</v>
      </c>
      <c r="B54" s="148" t="s">
        <v>237</v>
      </c>
      <c r="C54" s="153" t="s">
        <v>238</v>
      </c>
      <c r="D54" s="149" t="s">
        <v>196</v>
      </c>
      <c r="E54" s="183">
        <v>3</v>
      </c>
      <c r="F54" s="193"/>
      <c r="G54" s="194">
        <f t="shared" si="0"/>
        <v>0</v>
      </c>
      <c r="H54" s="137">
        <v>21</v>
      </c>
      <c r="I54" s="136">
        <v>0</v>
      </c>
      <c r="J54" s="136">
        <f t="shared" si="1"/>
        <v>0</v>
      </c>
      <c r="K54" s="136">
        <v>2.2499999999999998E-3</v>
      </c>
      <c r="L54" s="136">
        <f t="shared" si="2"/>
        <v>0.01</v>
      </c>
      <c r="M54" s="137" t="s">
        <v>167</v>
      </c>
      <c r="N54" s="137" t="s">
        <v>167</v>
      </c>
      <c r="O54" s="137" t="s">
        <v>168</v>
      </c>
      <c r="P54" s="128"/>
      <c r="Q54" s="128"/>
      <c r="R54" s="128"/>
      <c r="S54" s="128"/>
      <c r="T54" s="128"/>
      <c r="U54" s="128"/>
      <c r="V54" s="128"/>
      <c r="W54" s="128" t="s">
        <v>169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ht="22.5" outlineLevel="1" x14ac:dyDescent="0.2">
      <c r="A55" s="144">
        <v>23</v>
      </c>
      <c r="B55" s="145" t="s">
        <v>239</v>
      </c>
      <c r="C55" s="151" t="s">
        <v>240</v>
      </c>
      <c r="D55" s="146" t="s">
        <v>166</v>
      </c>
      <c r="E55" s="181">
        <v>14.622</v>
      </c>
      <c r="F55" s="190"/>
      <c r="G55" s="191">
        <f t="shared" si="0"/>
        <v>0</v>
      </c>
      <c r="H55" s="137">
        <v>21</v>
      </c>
      <c r="I55" s="136">
        <v>0</v>
      </c>
      <c r="J55" s="136">
        <f t="shared" si="1"/>
        <v>0</v>
      </c>
      <c r="K55" s="136">
        <v>0</v>
      </c>
      <c r="L55" s="136">
        <f t="shared" si="2"/>
        <v>0</v>
      </c>
      <c r="M55" s="137" t="s">
        <v>167</v>
      </c>
      <c r="N55" s="137" t="s">
        <v>167</v>
      </c>
      <c r="O55" s="137" t="s">
        <v>168</v>
      </c>
      <c r="P55" s="128"/>
      <c r="Q55" s="128"/>
      <c r="R55" s="128"/>
      <c r="S55" s="128"/>
      <c r="T55" s="128"/>
      <c r="U55" s="128"/>
      <c r="V55" s="128"/>
      <c r="W55" s="128" t="s">
        <v>169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outlineLevel="2" x14ac:dyDescent="0.2">
      <c r="A56" s="134"/>
      <c r="B56" s="135"/>
      <c r="C56" s="152" t="s">
        <v>241</v>
      </c>
      <c r="D56" s="138"/>
      <c r="E56" s="182"/>
      <c r="F56" s="192"/>
      <c r="G56" s="192"/>
      <c r="H56" s="137"/>
      <c r="I56" s="136"/>
      <c r="J56" s="136"/>
      <c r="K56" s="136"/>
      <c r="L56" s="136"/>
      <c r="M56" s="137"/>
      <c r="N56" s="137"/>
      <c r="O56" s="137"/>
      <c r="P56" s="128"/>
      <c r="Q56" s="128"/>
      <c r="R56" s="128"/>
      <c r="S56" s="128"/>
      <c r="T56" s="128"/>
      <c r="U56" s="128"/>
      <c r="V56" s="128"/>
      <c r="W56" s="128" t="s">
        <v>171</v>
      </c>
      <c r="X56" s="128">
        <v>0</v>
      </c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3" x14ac:dyDescent="0.2">
      <c r="A57" s="134"/>
      <c r="B57" s="135"/>
      <c r="C57" s="152" t="s">
        <v>178</v>
      </c>
      <c r="D57" s="138"/>
      <c r="E57" s="182"/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3" x14ac:dyDescent="0.2">
      <c r="A58" s="134"/>
      <c r="B58" s="135"/>
      <c r="C58" s="152" t="s">
        <v>242</v>
      </c>
      <c r="D58" s="138"/>
      <c r="E58" s="182">
        <v>14.62</v>
      </c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1" x14ac:dyDescent="0.2">
      <c r="A59" s="147">
        <v>24</v>
      </c>
      <c r="B59" s="148" t="s">
        <v>243</v>
      </c>
      <c r="C59" s="153" t="s">
        <v>244</v>
      </c>
      <c r="D59" s="149" t="s">
        <v>196</v>
      </c>
      <c r="E59" s="183">
        <v>1</v>
      </c>
      <c r="F59" s="193"/>
      <c r="G59" s="194">
        <f>ROUND(E59*F59,2)</f>
        <v>0</v>
      </c>
      <c r="H59" s="137">
        <v>21</v>
      </c>
      <c r="I59" s="136">
        <v>0</v>
      </c>
      <c r="J59" s="136">
        <f>ROUND(E59*I59,2)</f>
        <v>0</v>
      </c>
      <c r="K59" s="136">
        <v>0</v>
      </c>
      <c r="L59" s="136">
        <f>ROUND(E59*K59,2)</f>
        <v>0</v>
      </c>
      <c r="M59" s="137" t="s">
        <v>167</v>
      </c>
      <c r="N59" s="137" t="s">
        <v>167</v>
      </c>
      <c r="O59" s="137" t="s">
        <v>168</v>
      </c>
      <c r="P59" s="128"/>
      <c r="Q59" s="128"/>
      <c r="R59" s="128"/>
      <c r="S59" s="128"/>
      <c r="T59" s="128"/>
      <c r="U59" s="128"/>
      <c r="V59" s="128"/>
      <c r="W59" s="128" t="s">
        <v>245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x14ac:dyDescent="0.2">
      <c r="A60" s="141" t="s">
        <v>162</v>
      </c>
      <c r="B60" s="142" t="s">
        <v>107</v>
      </c>
      <c r="C60" s="150" t="s">
        <v>108</v>
      </c>
      <c r="D60" s="143"/>
      <c r="E60" s="180"/>
      <c r="F60" s="188"/>
      <c r="G60" s="189">
        <f>SUMIF(W61:W61,"&lt;&gt;NOR",G61:G61)</f>
        <v>0</v>
      </c>
      <c r="H60" s="140"/>
      <c r="I60" s="139"/>
      <c r="J60" s="139">
        <f>SUM(J61:J61)</f>
        <v>0</v>
      </c>
      <c r="K60" s="139"/>
      <c r="L60" s="139">
        <f>SUM(L61:L61)</f>
        <v>0</v>
      </c>
      <c r="M60" s="140"/>
      <c r="N60" s="140"/>
      <c r="O60" s="140"/>
      <c r="W60" t="s">
        <v>163</v>
      </c>
    </row>
    <row r="61" spans="1:50" ht="33.75" outlineLevel="1" x14ac:dyDescent="0.2">
      <c r="A61" s="147">
        <v>25</v>
      </c>
      <c r="B61" s="148" t="s">
        <v>246</v>
      </c>
      <c r="C61" s="153" t="s">
        <v>247</v>
      </c>
      <c r="D61" s="149" t="s">
        <v>191</v>
      </c>
      <c r="E61" s="183">
        <v>9.4550800000000006</v>
      </c>
      <c r="F61" s="193"/>
      <c r="G61" s="194">
        <f>ROUND(E61*F61,2)</f>
        <v>0</v>
      </c>
      <c r="H61" s="137">
        <v>21</v>
      </c>
      <c r="I61" s="136">
        <v>0</v>
      </c>
      <c r="J61" s="136">
        <f>ROUND(E61*I61,2)</f>
        <v>0</v>
      </c>
      <c r="K61" s="136">
        <v>0</v>
      </c>
      <c r="L61" s="136">
        <f>ROUND(E61*K61,2)</f>
        <v>0</v>
      </c>
      <c r="M61" s="137" t="s">
        <v>167</v>
      </c>
      <c r="N61" s="137" t="s">
        <v>167</v>
      </c>
      <c r="O61" s="137" t="s">
        <v>248</v>
      </c>
      <c r="P61" s="128"/>
      <c r="Q61" s="128"/>
      <c r="R61" s="128"/>
      <c r="S61" s="128"/>
      <c r="T61" s="128"/>
      <c r="U61" s="128"/>
      <c r="V61" s="128"/>
      <c r="W61" s="128" t="s">
        <v>249</v>
      </c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x14ac:dyDescent="0.2">
      <c r="A62" s="141" t="s">
        <v>162</v>
      </c>
      <c r="B62" s="142" t="s">
        <v>109</v>
      </c>
      <c r="C62" s="150" t="s">
        <v>110</v>
      </c>
      <c r="D62" s="143"/>
      <c r="E62" s="180"/>
      <c r="F62" s="188"/>
      <c r="G62" s="189">
        <f>SUMIF(W63:W67,"&lt;&gt;NOR",G63:G67)</f>
        <v>0</v>
      </c>
      <c r="H62" s="140"/>
      <c r="I62" s="139"/>
      <c r="J62" s="139">
        <f>SUM(J63:J67)</f>
        <v>0.12</v>
      </c>
      <c r="K62" s="139"/>
      <c r="L62" s="139">
        <f>SUM(L63:L67)</f>
        <v>0</v>
      </c>
      <c r="M62" s="140"/>
      <c r="N62" s="140"/>
      <c r="O62" s="140"/>
      <c r="W62" t="s">
        <v>163</v>
      </c>
    </row>
    <row r="63" spans="1:50" outlineLevel="1" x14ac:dyDescent="0.2">
      <c r="A63" s="144">
        <v>26</v>
      </c>
      <c r="B63" s="145" t="s">
        <v>250</v>
      </c>
      <c r="C63" s="151" t="s">
        <v>251</v>
      </c>
      <c r="D63" s="146" t="s">
        <v>166</v>
      </c>
      <c r="E63" s="181">
        <v>32.99</v>
      </c>
      <c r="F63" s="190"/>
      <c r="G63" s="191">
        <f>ROUND(E63*F63,2)</f>
        <v>0</v>
      </c>
      <c r="H63" s="137">
        <v>21</v>
      </c>
      <c r="I63" s="136">
        <v>3.6800000000000001E-3</v>
      </c>
      <c r="J63" s="136">
        <f>ROUND(E63*I63,2)</f>
        <v>0.12</v>
      </c>
      <c r="K63" s="136">
        <v>0</v>
      </c>
      <c r="L63" s="136">
        <f>ROUND(E63*K63,2)</f>
        <v>0</v>
      </c>
      <c r="M63" s="137" t="s">
        <v>167</v>
      </c>
      <c r="N63" s="137" t="s">
        <v>167</v>
      </c>
      <c r="O63" s="137" t="s">
        <v>168</v>
      </c>
      <c r="P63" s="128"/>
      <c r="Q63" s="128"/>
      <c r="R63" s="128"/>
      <c r="S63" s="128"/>
      <c r="T63" s="128"/>
      <c r="U63" s="128"/>
      <c r="V63" s="128"/>
      <c r="W63" s="128" t="s">
        <v>252</v>
      </c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1:50" outlineLevel="2" x14ac:dyDescent="0.2">
      <c r="A64" s="134"/>
      <c r="B64" s="135"/>
      <c r="C64" s="152" t="s">
        <v>241</v>
      </c>
      <c r="D64" s="138"/>
      <c r="E64" s="182"/>
      <c r="F64" s="192"/>
      <c r="G64" s="192"/>
      <c r="H64" s="137"/>
      <c r="I64" s="136"/>
      <c r="J64" s="136"/>
      <c r="K64" s="136"/>
      <c r="L64" s="136"/>
      <c r="M64" s="137"/>
      <c r="N64" s="137"/>
      <c r="O64" s="137"/>
      <c r="P64" s="128"/>
      <c r="Q64" s="128"/>
      <c r="R64" s="128"/>
      <c r="S64" s="128"/>
      <c r="T64" s="128"/>
      <c r="U64" s="128"/>
      <c r="V64" s="128"/>
      <c r="W64" s="128" t="s">
        <v>171</v>
      </c>
      <c r="X64" s="128">
        <v>0</v>
      </c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outlineLevel="3" x14ac:dyDescent="0.2">
      <c r="A65" s="134"/>
      <c r="B65" s="135"/>
      <c r="C65" s="152" t="s">
        <v>253</v>
      </c>
      <c r="D65" s="138"/>
      <c r="E65" s="182"/>
      <c r="F65" s="192"/>
      <c r="G65" s="192"/>
      <c r="H65" s="137"/>
      <c r="I65" s="136"/>
      <c r="J65" s="136"/>
      <c r="K65" s="136"/>
      <c r="L65" s="136"/>
      <c r="M65" s="137"/>
      <c r="N65" s="137"/>
      <c r="O65" s="137"/>
      <c r="P65" s="128"/>
      <c r="Q65" s="128"/>
      <c r="R65" s="128"/>
      <c r="S65" s="128"/>
      <c r="T65" s="128"/>
      <c r="U65" s="128"/>
      <c r="V65" s="128"/>
      <c r="W65" s="128" t="s">
        <v>171</v>
      </c>
      <c r="X65" s="128">
        <v>0</v>
      </c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1:50" outlineLevel="3" x14ac:dyDescent="0.2">
      <c r="A66" s="134"/>
      <c r="B66" s="135"/>
      <c r="C66" s="152" t="s">
        <v>254</v>
      </c>
      <c r="D66" s="138"/>
      <c r="E66" s="182">
        <v>32.99</v>
      </c>
      <c r="F66" s="192"/>
      <c r="G66" s="192"/>
      <c r="H66" s="137"/>
      <c r="I66" s="136"/>
      <c r="J66" s="136"/>
      <c r="K66" s="136"/>
      <c r="L66" s="136"/>
      <c r="M66" s="137"/>
      <c r="N66" s="137"/>
      <c r="O66" s="137"/>
      <c r="P66" s="128"/>
      <c r="Q66" s="128"/>
      <c r="R66" s="128"/>
      <c r="S66" s="128"/>
      <c r="T66" s="128"/>
      <c r="U66" s="128"/>
      <c r="V66" s="128"/>
      <c r="W66" s="128" t="s">
        <v>171</v>
      </c>
      <c r="X66" s="128">
        <v>0</v>
      </c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outlineLevel="1" x14ac:dyDescent="0.2">
      <c r="A67" s="147">
        <v>27</v>
      </c>
      <c r="B67" s="148" t="s">
        <v>255</v>
      </c>
      <c r="C67" s="153" t="s">
        <v>256</v>
      </c>
      <c r="D67" s="149" t="s">
        <v>191</v>
      </c>
      <c r="E67" s="183">
        <v>0.12139999999999999</v>
      </c>
      <c r="F67" s="193"/>
      <c r="G67" s="194">
        <f>ROUND(E67*F67,2)</f>
        <v>0</v>
      </c>
      <c r="H67" s="137">
        <v>21</v>
      </c>
      <c r="I67" s="136">
        <v>0</v>
      </c>
      <c r="J67" s="136">
        <f>ROUND(E67*I67,2)</f>
        <v>0</v>
      </c>
      <c r="K67" s="136">
        <v>0</v>
      </c>
      <c r="L67" s="136">
        <f>ROUND(E67*K67,2)</f>
        <v>0</v>
      </c>
      <c r="M67" s="137" t="s">
        <v>167</v>
      </c>
      <c r="N67" s="137" t="s">
        <v>167</v>
      </c>
      <c r="O67" s="137" t="s">
        <v>248</v>
      </c>
      <c r="P67" s="128"/>
      <c r="Q67" s="128"/>
      <c r="R67" s="128"/>
      <c r="S67" s="128"/>
      <c r="T67" s="128"/>
      <c r="U67" s="128"/>
      <c r="V67" s="128"/>
      <c r="W67" s="128" t="s">
        <v>249</v>
      </c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x14ac:dyDescent="0.2">
      <c r="A68" s="141" t="s">
        <v>162</v>
      </c>
      <c r="B68" s="142" t="s">
        <v>111</v>
      </c>
      <c r="C68" s="150" t="s">
        <v>112</v>
      </c>
      <c r="D68" s="143"/>
      <c r="E68" s="180"/>
      <c r="F68" s="188"/>
      <c r="G68" s="189">
        <f>SUMIF(W69:W69,"&lt;&gt;NOR",G69:G69)</f>
        <v>0</v>
      </c>
      <c r="H68" s="140"/>
      <c r="I68" s="139"/>
      <c r="J68" s="139">
        <f>SUM(J69:J69)</f>
        <v>0</v>
      </c>
      <c r="K68" s="139"/>
      <c r="L68" s="139">
        <f>SUM(L69:L69)</f>
        <v>0</v>
      </c>
      <c r="M68" s="140"/>
      <c r="N68" s="140"/>
      <c r="O68" s="140"/>
      <c r="W68" t="s">
        <v>163</v>
      </c>
    </row>
    <row r="69" spans="1:50" outlineLevel="1" x14ac:dyDescent="0.2">
      <c r="A69" s="147">
        <v>28</v>
      </c>
      <c r="B69" s="148" t="s">
        <v>257</v>
      </c>
      <c r="C69" s="153" t="s">
        <v>258</v>
      </c>
      <c r="D69" s="149" t="s">
        <v>231</v>
      </c>
      <c r="E69" s="183">
        <v>1</v>
      </c>
      <c r="F69" s="193"/>
      <c r="G69" s="194">
        <f>ROUND(E69*F69,2)</f>
        <v>0</v>
      </c>
      <c r="H69" s="137">
        <v>21</v>
      </c>
      <c r="I69" s="136">
        <v>0</v>
      </c>
      <c r="J69" s="136">
        <f>ROUND(E69*I69,2)</f>
        <v>0</v>
      </c>
      <c r="K69" s="136">
        <v>0</v>
      </c>
      <c r="L69" s="136">
        <f>ROUND(E69*K69,2)</f>
        <v>0</v>
      </c>
      <c r="M69" s="137" t="s">
        <v>259</v>
      </c>
      <c r="N69" s="137" t="s">
        <v>199</v>
      </c>
      <c r="O69" s="137" t="s">
        <v>168</v>
      </c>
      <c r="P69" s="128"/>
      <c r="Q69" s="128"/>
      <c r="R69" s="128"/>
      <c r="S69" s="128"/>
      <c r="T69" s="128"/>
      <c r="U69" s="128"/>
      <c r="V69" s="128"/>
      <c r="W69" s="128" t="s">
        <v>252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x14ac:dyDescent="0.2">
      <c r="A70" s="141" t="s">
        <v>162</v>
      </c>
      <c r="B70" s="142" t="s">
        <v>113</v>
      </c>
      <c r="C70" s="150" t="s">
        <v>114</v>
      </c>
      <c r="D70" s="143"/>
      <c r="E70" s="180"/>
      <c r="F70" s="188"/>
      <c r="G70" s="189">
        <f>SUMIF(W71:W71,"&lt;&gt;NOR",G71:G71)</f>
        <v>0</v>
      </c>
      <c r="H70" s="140"/>
      <c r="I70" s="139"/>
      <c r="J70" s="139">
        <f>SUM(J71:J71)</f>
        <v>0</v>
      </c>
      <c r="K70" s="139"/>
      <c r="L70" s="139">
        <f>SUM(L71:L71)</f>
        <v>0</v>
      </c>
      <c r="M70" s="140"/>
      <c r="N70" s="140"/>
      <c r="O70" s="140"/>
      <c r="W70" t="s">
        <v>163</v>
      </c>
    </row>
    <row r="71" spans="1:50" outlineLevel="1" x14ac:dyDescent="0.2">
      <c r="A71" s="147">
        <v>29</v>
      </c>
      <c r="B71" s="148" t="s">
        <v>260</v>
      </c>
      <c r="C71" s="153" t="s">
        <v>261</v>
      </c>
      <c r="D71" s="149" t="s">
        <v>231</v>
      </c>
      <c r="E71" s="183">
        <v>1</v>
      </c>
      <c r="F71" s="193"/>
      <c r="G71" s="194">
        <f>ROUND(E71*F71,2)</f>
        <v>0</v>
      </c>
      <c r="H71" s="137">
        <v>21</v>
      </c>
      <c r="I71" s="136">
        <v>0</v>
      </c>
      <c r="J71" s="136">
        <f>ROUND(E71*I71,2)</f>
        <v>0</v>
      </c>
      <c r="K71" s="136">
        <v>0</v>
      </c>
      <c r="L71" s="136">
        <f>ROUND(E71*K71,2)</f>
        <v>0</v>
      </c>
      <c r="M71" s="137" t="s">
        <v>259</v>
      </c>
      <c r="N71" s="137" t="s">
        <v>199</v>
      </c>
      <c r="O71" s="137" t="s">
        <v>168</v>
      </c>
      <c r="P71" s="128"/>
      <c r="Q71" s="128"/>
      <c r="R71" s="128"/>
      <c r="S71" s="128"/>
      <c r="T71" s="128"/>
      <c r="U71" s="128"/>
      <c r="V71" s="128"/>
      <c r="W71" s="128" t="s">
        <v>252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x14ac:dyDescent="0.2">
      <c r="A72" s="141" t="s">
        <v>162</v>
      </c>
      <c r="B72" s="142" t="s">
        <v>115</v>
      </c>
      <c r="C72" s="150" t="s">
        <v>116</v>
      </c>
      <c r="D72" s="143"/>
      <c r="E72" s="180"/>
      <c r="F72" s="188"/>
      <c r="G72" s="189">
        <f>SUMIF(W73:W79,"&lt;&gt;NOR",G73:G79)</f>
        <v>0</v>
      </c>
      <c r="H72" s="140"/>
      <c r="I72" s="139"/>
      <c r="J72" s="139">
        <f>SUM(J73:J79)</f>
        <v>0.05</v>
      </c>
      <c r="K72" s="139"/>
      <c r="L72" s="139">
        <f>SUM(L73:L79)</f>
        <v>0</v>
      </c>
      <c r="M72" s="140"/>
      <c r="N72" s="140"/>
      <c r="O72" s="140"/>
      <c r="W72" t="s">
        <v>163</v>
      </c>
    </row>
    <row r="73" spans="1:50" ht="45" outlineLevel="1" x14ac:dyDescent="0.2">
      <c r="A73" s="147">
        <v>30</v>
      </c>
      <c r="B73" s="148" t="s">
        <v>262</v>
      </c>
      <c r="C73" s="153" t="s">
        <v>263</v>
      </c>
      <c r="D73" s="149" t="s">
        <v>196</v>
      </c>
      <c r="E73" s="183">
        <v>1</v>
      </c>
      <c r="F73" s="193"/>
      <c r="G73" s="194">
        <f t="shared" ref="G73:G79" si="3">ROUND(E73*F73,2)</f>
        <v>0</v>
      </c>
      <c r="H73" s="137">
        <v>21</v>
      </c>
      <c r="I73" s="136">
        <v>7.2000000000000005E-4</v>
      </c>
      <c r="J73" s="136">
        <f t="shared" ref="J73:J79" si="4">ROUND(E73*I73,2)</f>
        <v>0</v>
      </c>
      <c r="K73" s="136">
        <v>0</v>
      </c>
      <c r="L73" s="136">
        <f t="shared" ref="L73:L79" si="5">ROUND(E73*K73,2)</f>
        <v>0</v>
      </c>
      <c r="M73" s="137" t="s">
        <v>167</v>
      </c>
      <c r="N73" s="137" t="s">
        <v>167</v>
      </c>
      <c r="O73" s="137" t="s">
        <v>168</v>
      </c>
      <c r="P73" s="128"/>
      <c r="Q73" s="128"/>
      <c r="R73" s="128"/>
      <c r="S73" s="128"/>
      <c r="T73" s="128"/>
      <c r="U73" s="128"/>
      <c r="V73" s="128"/>
      <c r="W73" s="128" t="s">
        <v>252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outlineLevel="1" x14ac:dyDescent="0.2">
      <c r="A74" s="147">
        <v>31</v>
      </c>
      <c r="B74" s="148" t="s">
        <v>264</v>
      </c>
      <c r="C74" s="153" t="s">
        <v>265</v>
      </c>
      <c r="D74" s="149" t="s">
        <v>234</v>
      </c>
      <c r="E74" s="183">
        <v>3</v>
      </c>
      <c r="F74" s="193"/>
      <c r="G74" s="194">
        <f t="shared" si="3"/>
        <v>0</v>
      </c>
      <c r="H74" s="137">
        <v>21</v>
      </c>
      <c r="I74" s="136">
        <v>8.4000000000000003E-4</v>
      </c>
      <c r="J74" s="136">
        <f t="shared" si="4"/>
        <v>0</v>
      </c>
      <c r="K74" s="136">
        <v>0</v>
      </c>
      <c r="L74" s="136">
        <f t="shared" si="5"/>
        <v>0</v>
      </c>
      <c r="M74" s="137" t="s">
        <v>167</v>
      </c>
      <c r="N74" s="137" t="s">
        <v>167</v>
      </c>
      <c r="O74" s="137" t="s">
        <v>168</v>
      </c>
      <c r="P74" s="128"/>
      <c r="Q74" s="128"/>
      <c r="R74" s="128"/>
      <c r="S74" s="128"/>
      <c r="T74" s="128"/>
      <c r="U74" s="128"/>
      <c r="V74" s="128"/>
      <c r="W74" s="128" t="s">
        <v>252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ht="33.75" outlineLevel="1" x14ac:dyDescent="0.2">
      <c r="A75" s="147">
        <v>32</v>
      </c>
      <c r="B75" s="148" t="s">
        <v>266</v>
      </c>
      <c r="C75" s="153" t="s">
        <v>267</v>
      </c>
      <c r="D75" s="149" t="s">
        <v>196</v>
      </c>
      <c r="E75" s="183">
        <v>3</v>
      </c>
      <c r="F75" s="193"/>
      <c r="G75" s="194">
        <f t="shared" si="3"/>
        <v>0</v>
      </c>
      <c r="H75" s="137">
        <v>21</v>
      </c>
      <c r="I75" s="136">
        <v>1.2999999999999999E-2</v>
      </c>
      <c r="J75" s="136">
        <f t="shared" si="4"/>
        <v>0.04</v>
      </c>
      <c r="K75" s="136">
        <v>0</v>
      </c>
      <c r="L75" s="136">
        <f t="shared" si="5"/>
        <v>0</v>
      </c>
      <c r="M75" s="137" t="s">
        <v>167</v>
      </c>
      <c r="N75" s="137" t="s">
        <v>167</v>
      </c>
      <c r="O75" s="137" t="s">
        <v>200</v>
      </c>
      <c r="P75" s="128"/>
      <c r="Q75" s="128"/>
      <c r="R75" s="128"/>
      <c r="S75" s="128"/>
      <c r="T75" s="128"/>
      <c r="U75" s="128"/>
      <c r="V75" s="128"/>
      <c r="W75" s="128" t="s">
        <v>201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ht="22.5" outlineLevel="1" x14ac:dyDescent="0.2">
      <c r="A76" s="147">
        <v>33</v>
      </c>
      <c r="B76" s="148" t="s">
        <v>268</v>
      </c>
      <c r="C76" s="153" t="s">
        <v>269</v>
      </c>
      <c r="D76" s="149" t="s">
        <v>196</v>
      </c>
      <c r="E76" s="183">
        <v>3</v>
      </c>
      <c r="F76" s="193"/>
      <c r="G76" s="194">
        <f t="shared" si="3"/>
        <v>0</v>
      </c>
      <c r="H76" s="137">
        <v>21</v>
      </c>
      <c r="I76" s="136">
        <v>4.0000000000000003E-5</v>
      </c>
      <c r="J76" s="136">
        <f t="shared" si="4"/>
        <v>0</v>
      </c>
      <c r="K76" s="136">
        <v>0</v>
      </c>
      <c r="L76" s="136">
        <f t="shared" si="5"/>
        <v>0</v>
      </c>
      <c r="M76" s="137" t="s">
        <v>167</v>
      </c>
      <c r="N76" s="137" t="s">
        <v>167</v>
      </c>
      <c r="O76" s="137" t="s">
        <v>168</v>
      </c>
      <c r="P76" s="128"/>
      <c r="Q76" s="128"/>
      <c r="R76" s="128"/>
      <c r="S76" s="128"/>
      <c r="T76" s="128"/>
      <c r="U76" s="128"/>
      <c r="V76" s="128"/>
      <c r="W76" s="128" t="s">
        <v>252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ht="33.75" outlineLevel="1" x14ac:dyDescent="0.2">
      <c r="A77" s="147">
        <v>34</v>
      </c>
      <c r="B77" s="148" t="s">
        <v>270</v>
      </c>
      <c r="C77" s="153" t="s">
        <v>271</v>
      </c>
      <c r="D77" s="149" t="s">
        <v>196</v>
      </c>
      <c r="E77" s="183">
        <v>3</v>
      </c>
      <c r="F77" s="193"/>
      <c r="G77" s="194">
        <f t="shared" si="3"/>
        <v>0</v>
      </c>
      <c r="H77" s="137">
        <v>21</v>
      </c>
      <c r="I77" s="136">
        <v>1.1999999999999999E-3</v>
      </c>
      <c r="J77" s="136">
        <f t="shared" si="4"/>
        <v>0</v>
      </c>
      <c r="K77" s="136">
        <v>0</v>
      </c>
      <c r="L77" s="136">
        <f t="shared" si="5"/>
        <v>0</v>
      </c>
      <c r="M77" s="137" t="s">
        <v>167</v>
      </c>
      <c r="N77" s="137" t="s">
        <v>167</v>
      </c>
      <c r="O77" s="137" t="s">
        <v>200</v>
      </c>
      <c r="P77" s="128"/>
      <c r="Q77" s="128"/>
      <c r="R77" s="128"/>
      <c r="S77" s="128"/>
      <c r="T77" s="128"/>
      <c r="U77" s="128"/>
      <c r="V77" s="128"/>
      <c r="W77" s="128" t="s">
        <v>201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outlineLevel="1" x14ac:dyDescent="0.2">
      <c r="A78" s="147">
        <v>35</v>
      </c>
      <c r="B78" s="148" t="s">
        <v>272</v>
      </c>
      <c r="C78" s="153" t="s">
        <v>273</v>
      </c>
      <c r="D78" s="149" t="s">
        <v>196</v>
      </c>
      <c r="E78" s="183">
        <v>4</v>
      </c>
      <c r="F78" s="193"/>
      <c r="G78" s="194">
        <f t="shared" si="3"/>
        <v>0</v>
      </c>
      <c r="H78" s="137">
        <v>21</v>
      </c>
      <c r="I78" s="136">
        <v>1.2999999999999999E-4</v>
      </c>
      <c r="J78" s="136">
        <f t="shared" si="4"/>
        <v>0</v>
      </c>
      <c r="K78" s="136">
        <v>0</v>
      </c>
      <c r="L78" s="136">
        <f t="shared" si="5"/>
        <v>0</v>
      </c>
      <c r="M78" s="137" t="s">
        <v>167</v>
      </c>
      <c r="N78" s="137" t="s">
        <v>167</v>
      </c>
      <c r="O78" s="137" t="s">
        <v>168</v>
      </c>
      <c r="P78" s="128"/>
      <c r="Q78" s="128"/>
      <c r="R78" s="128"/>
      <c r="S78" s="128"/>
      <c r="T78" s="128"/>
      <c r="U78" s="128"/>
      <c r="V78" s="128"/>
      <c r="W78" s="128" t="s">
        <v>252</v>
      </c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ht="22.5" outlineLevel="1" x14ac:dyDescent="0.2">
      <c r="A79" s="147">
        <v>36</v>
      </c>
      <c r="B79" s="148" t="s">
        <v>274</v>
      </c>
      <c r="C79" s="153" t="s">
        <v>275</v>
      </c>
      <c r="D79" s="149" t="s">
        <v>196</v>
      </c>
      <c r="E79" s="183">
        <v>4</v>
      </c>
      <c r="F79" s="193"/>
      <c r="G79" s="194">
        <f t="shared" si="3"/>
        <v>0</v>
      </c>
      <c r="H79" s="137">
        <v>21</v>
      </c>
      <c r="I79" s="136">
        <v>1.2999999999999999E-3</v>
      </c>
      <c r="J79" s="136">
        <f t="shared" si="4"/>
        <v>0.01</v>
      </c>
      <c r="K79" s="136">
        <v>0</v>
      </c>
      <c r="L79" s="136">
        <f t="shared" si="5"/>
        <v>0</v>
      </c>
      <c r="M79" s="137" t="s">
        <v>167</v>
      </c>
      <c r="N79" s="137" t="s">
        <v>167</v>
      </c>
      <c r="O79" s="137" t="s">
        <v>200</v>
      </c>
      <c r="P79" s="128"/>
      <c r="Q79" s="128"/>
      <c r="R79" s="128"/>
      <c r="S79" s="128"/>
      <c r="T79" s="128"/>
      <c r="U79" s="128"/>
      <c r="V79" s="128"/>
      <c r="W79" s="128" t="s">
        <v>201</v>
      </c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x14ac:dyDescent="0.2">
      <c r="A80" s="141" t="s">
        <v>162</v>
      </c>
      <c r="B80" s="142" t="s">
        <v>117</v>
      </c>
      <c r="C80" s="150" t="s">
        <v>118</v>
      </c>
      <c r="D80" s="143"/>
      <c r="E80" s="180"/>
      <c r="F80" s="188"/>
      <c r="G80" s="189">
        <f>SUMIF(W81:W81,"&lt;&gt;NOR",G81:G81)</f>
        <v>0</v>
      </c>
      <c r="H80" s="140"/>
      <c r="I80" s="139"/>
      <c r="J80" s="139">
        <f>SUM(J81:J81)</f>
        <v>0</v>
      </c>
      <c r="K80" s="139"/>
      <c r="L80" s="139">
        <f>SUM(L81:L81)</f>
        <v>0</v>
      </c>
      <c r="M80" s="140"/>
      <c r="N80" s="140"/>
      <c r="O80" s="140"/>
      <c r="W80" t="s">
        <v>163</v>
      </c>
    </row>
    <row r="81" spans="1:50" outlineLevel="1" x14ac:dyDescent="0.2">
      <c r="A81" s="147">
        <v>37</v>
      </c>
      <c r="B81" s="148" t="s">
        <v>276</v>
      </c>
      <c r="C81" s="153" t="s">
        <v>277</v>
      </c>
      <c r="D81" s="149" t="s">
        <v>231</v>
      </c>
      <c r="E81" s="183">
        <v>1</v>
      </c>
      <c r="F81" s="193"/>
      <c r="G81" s="194">
        <f>ROUND(E81*F81,2)</f>
        <v>0</v>
      </c>
      <c r="H81" s="137">
        <v>21</v>
      </c>
      <c r="I81" s="136">
        <v>0</v>
      </c>
      <c r="J81" s="136">
        <f>ROUND(E81*I81,2)</f>
        <v>0</v>
      </c>
      <c r="K81" s="136">
        <v>0</v>
      </c>
      <c r="L81" s="136">
        <f>ROUND(E81*K81,2)</f>
        <v>0</v>
      </c>
      <c r="M81" s="137" t="s">
        <v>259</v>
      </c>
      <c r="N81" s="137" t="s">
        <v>199</v>
      </c>
      <c r="O81" s="137" t="s">
        <v>168</v>
      </c>
      <c r="P81" s="128"/>
      <c r="Q81" s="128"/>
      <c r="R81" s="128"/>
      <c r="S81" s="128"/>
      <c r="T81" s="128"/>
      <c r="U81" s="128"/>
      <c r="V81" s="128"/>
      <c r="W81" s="128" t="s">
        <v>252</v>
      </c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1:50" x14ac:dyDescent="0.2">
      <c r="A82" s="141" t="s">
        <v>162</v>
      </c>
      <c r="B82" s="142" t="s">
        <v>121</v>
      </c>
      <c r="C82" s="150" t="s">
        <v>122</v>
      </c>
      <c r="D82" s="143"/>
      <c r="E82" s="180"/>
      <c r="F82" s="188"/>
      <c r="G82" s="189">
        <f>SUMIF(W83:W85,"&lt;&gt;NOR",G83:G85)</f>
        <v>0</v>
      </c>
      <c r="H82" s="140"/>
      <c r="I82" s="139"/>
      <c r="J82" s="139">
        <f>SUM(J83:J85)</f>
        <v>0.04</v>
      </c>
      <c r="K82" s="139"/>
      <c r="L82" s="139">
        <f>SUM(L83:L85)</f>
        <v>0</v>
      </c>
      <c r="M82" s="140"/>
      <c r="N82" s="140"/>
      <c r="O82" s="140"/>
      <c r="W82" t="s">
        <v>163</v>
      </c>
    </row>
    <row r="83" spans="1:50" outlineLevel="1" x14ac:dyDescent="0.2">
      <c r="A83" s="147">
        <v>38</v>
      </c>
      <c r="B83" s="148" t="s">
        <v>278</v>
      </c>
      <c r="C83" s="153" t="s">
        <v>279</v>
      </c>
      <c r="D83" s="149" t="s">
        <v>196</v>
      </c>
      <c r="E83" s="183">
        <v>1</v>
      </c>
      <c r="F83" s="193"/>
      <c r="G83" s="194">
        <f>ROUND(E83*F83,2)</f>
        <v>0</v>
      </c>
      <c r="H83" s="137">
        <v>21</v>
      </c>
      <c r="I83" s="136">
        <v>0</v>
      </c>
      <c r="J83" s="136">
        <f>ROUND(E83*I83,2)</f>
        <v>0</v>
      </c>
      <c r="K83" s="136">
        <v>0</v>
      </c>
      <c r="L83" s="136">
        <f>ROUND(E83*K83,2)</f>
        <v>0</v>
      </c>
      <c r="M83" s="137" t="s">
        <v>167</v>
      </c>
      <c r="N83" s="137" t="s">
        <v>167</v>
      </c>
      <c r="O83" s="137" t="s">
        <v>168</v>
      </c>
      <c r="P83" s="128"/>
      <c r="Q83" s="128"/>
      <c r="R83" s="128"/>
      <c r="S83" s="128"/>
      <c r="T83" s="128"/>
      <c r="U83" s="128"/>
      <c r="V83" s="128"/>
      <c r="W83" s="128" t="s">
        <v>252</v>
      </c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1:50" outlineLevel="1" x14ac:dyDescent="0.2">
      <c r="A84" s="147">
        <v>39</v>
      </c>
      <c r="B84" s="148" t="s">
        <v>280</v>
      </c>
      <c r="C84" s="153" t="s">
        <v>281</v>
      </c>
      <c r="D84" s="149" t="s">
        <v>196</v>
      </c>
      <c r="E84" s="183">
        <v>1</v>
      </c>
      <c r="F84" s="193"/>
      <c r="G84" s="194">
        <f>ROUND(E84*F84,2)</f>
        <v>0</v>
      </c>
      <c r="H84" s="137">
        <v>21</v>
      </c>
      <c r="I84" s="136">
        <v>3.9E-2</v>
      </c>
      <c r="J84" s="136">
        <f>ROUND(E84*I84,2)</f>
        <v>0.04</v>
      </c>
      <c r="K84" s="136">
        <v>0</v>
      </c>
      <c r="L84" s="136">
        <f>ROUND(E84*K84,2)</f>
        <v>0</v>
      </c>
      <c r="M84" s="137" t="s">
        <v>167</v>
      </c>
      <c r="N84" s="137" t="s">
        <v>199</v>
      </c>
      <c r="O84" s="137" t="s">
        <v>200</v>
      </c>
      <c r="P84" s="128"/>
      <c r="Q84" s="128"/>
      <c r="R84" s="128"/>
      <c r="S84" s="128"/>
      <c r="T84" s="128"/>
      <c r="U84" s="128"/>
      <c r="V84" s="128"/>
      <c r="W84" s="128" t="s">
        <v>201</v>
      </c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ht="22.5" outlineLevel="1" x14ac:dyDescent="0.2">
      <c r="A85" s="147">
        <v>40</v>
      </c>
      <c r="B85" s="148" t="s">
        <v>282</v>
      </c>
      <c r="C85" s="153" t="s">
        <v>283</v>
      </c>
      <c r="D85" s="149" t="s">
        <v>191</v>
      </c>
      <c r="E85" s="183">
        <v>3.9E-2</v>
      </c>
      <c r="F85" s="193"/>
      <c r="G85" s="194">
        <f>ROUND(E85*F85,2)</f>
        <v>0</v>
      </c>
      <c r="H85" s="137">
        <v>21</v>
      </c>
      <c r="I85" s="136">
        <v>0</v>
      </c>
      <c r="J85" s="136">
        <f>ROUND(E85*I85,2)</f>
        <v>0</v>
      </c>
      <c r="K85" s="136">
        <v>0</v>
      </c>
      <c r="L85" s="136">
        <f>ROUND(E85*K85,2)</f>
        <v>0</v>
      </c>
      <c r="M85" s="137" t="s">
        <v>167</v>
      </c>
      <c r="N85" s="137" t="s">
        <v>167</v>
      </c>
      <c r="O85" s="137" t="s">
        <v>248</v>
      </c>
      <c r="P85" s="128"/>
      <c r="Q85" s="128"/>
      <c r="R85" s="128"/>
      <c r="S85" s="128"/>
      <c r="T85" s="128"/>
      <c r="U85" s="128"/>
      <c r="V85" s="128"/>
      <c r="W85" s="128" t="s">
        <v>249</v>
      </c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x14ac:dyDescent="0.2">
      <c r="A86" s="141" t="s">
        <v>162</v>
      </c>
      <c r="B86" s="142" t="s">
        <v>125</v>
      </c>
      <c r="C86" s="150" t="s">
        <v>126</v>
      </c>
      <c r="D86" s="143"/>
      <c r="E86" s="180"/>
      <c r="F86" s="188"/>
      <c r="G86" s="189">
        <f>SUMIF(W87:W91,"&lt;&gt;NOR",G87:G91)</f>
        <v>0</v>
      </c>
      <c r="H86" s="140"/>
      <c r="I86" s="139"/>
      <c r="J86" s="139">
        <f>SUM(J87:J91)</f>
        <v>0.25</v>
      </c>
      <c r="K86" s="139"/>
      <c r="L86" s="139">
        <f>SUM(L87:L91)</f>
        <v>0</v>
      </c>
      <c r="M86" s="140"/>
      <c r="N86" s="140"/>
      <c r="O86" s="140"/>
      <c r="W86" t="s">
        <v>163</v>
      </c>
    </row>
    <row r="87" spans="1:50" ht="33.75" outlineLevel="1" x14ac:dyDescent="0.2">
      <c r="A87" s="147">
        <v>41</v>
      </c>
      <c r="B87" s="148" t="s">
        <v>284</v>
      </c>
      <c r="C87" s="153" t="s">
        <v>285</v>
      </c>
      <c r="D87" s="149" t="s">
        <v>166</v>
      </c>
      <c r="E87" s="183">
        <v>10.59</v>
      </c>
      <c r="F87" s="193"/>
      <c r="G87" s="194">
        <f>ROUND(E87*F87,2)</f>
        <v>0</v>
      </c>
      <c r="H87" s="137">
        <v>21</v>
      </c>
      <c r="I87" s="136">
        <v>5.0400000000000002E-3</v>
      </c>
      <c r="J87" s="136">
        <f>ROUND(E87*I87,2)</f>
        <v>0.05</v>
      </c>
      <c r="K87" s="136">
        <v>0</v>
      </c>
      <c r="L87" s="136">
        <f>ROUND(E87*K87,2)</f>
        <v>0</v>
      </c>
      <c r="M87" s="137" t="s">
        <v>167</v>
      </c>
      <c r="N87" s="137" t="s">
        <v>167</v>
      </c>
      <c r="O87" s="137" t="s">
        <v>168</v>
      </c>
      <c r="P87" s="128"/>
      <c r="Q87" s="128"/>
      <c r="R87" s="128"/>
      <c r="S87" s="128"/>
      <c r="T87" s="128"/>
      <c r="U87" s="128"/>
      <c r="V87" s="128"/>
      <c r="W87" s="128" t="s">
        <v>252</v>
      </c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ht="22.5" outlineLevel="1" x14ac:dyDescent="0.2">
      <c r="A88" s="144">
        <v>42</v>
      </c>
      <c r="B88" s="145" t="s">
        <v>286</v>
      </c>
      <c r="C88" s="151" t="s">
        <v>287</v>
      </c>
      <c r="D88" s="146" t="s">
        <v>166</v>
      </c>
      <c r="E88" s="181">
        <v>11.1195</v>
      </c>
      <c r="F88" s="190"/>
      <c r="G88" s="191">
        <f>ROUND(E88*F88,2)</f>
        <v>0</v>
      </c>
      <c r="H88" s="137">
        <v>21</v>
      </c>
      <c r="I88" s="136">
        <v>1.7999999999999999E-2</v>
      </c>
      <c r="J88" s="136">
        <f>ROUND(E88*I88,2)</f>
        <v>0.2</v>
      </c>
      <c r="K88" s="136">
        <v>0</v>
      </c>
      <c r="L88" s="136">
        <f>ROUND(E88*K88,2)</f>
        <v>0</v>
      </c>
      <c r="M88" s="137" t="s">
        <v>167</v>
      </c>
      <c r="N88" s="137" t="s">
        <v>167</v>
      </c>
      <c r="O88" s="137" t="s">
        <v>200</v>
      </c>
      <c r="P88" s="128"/>
      <c r="Q88" s="128"/>
      <c r="R88" s="128"/>
      <c r="S88" s="128"/>
      <c r="T88" s="128"/>
      <c r="U88" s="128"/>
      <c r="V88" s="128"/>
      <c r="W88" s="128" t="s">
        <v>201</v>
      </c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outlineLevel="2" x14ac:dyDescent="0.2">
      <c r="A89" s="134"/>
      <c r="B89" s="135"/>
      <c r="C89" s="152" t="s">
        <v>288</v>
      </c>
      <c r="D89" s="138"/>
      <c r="E89" s="182"/>
      <c r="F89" s="192"/>
      <c r="G89" s="192"/>
      <c r="H89" s="137"/>
      <c r="I89" s="136"/>
      <c r="J89" s="136"/>
      <c r="K89" s="136"/>
      <c r="L89" s="136"/>
      <c r="M89" s="137"/>
      <c r="N89" s="137"/>
      <c r="O89" s="137"/>
      <c r="P89" s="128"/>
      <c r="Q89" s="128"/>
      <c r="R89" s="128"/>
      <c r="S89" s="128"/>
      <c r="T89" s="128"/>
      <c r="U89" s="128"/>
      <c r="V89" s="128"/>
      <c r="W89" s="128" t="s">
        <v>171</v>
      </c>
      <c r="X89" s="128">
        <v>0</v>
      </c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1:50" outlineLevel="3" x14ac:dyDescent="0.2">
      <c r="A90" s="134"/>
      <c r="B90" s="135"/>
      <c r="C90" s="152" t="s">
        <v>289</v>
      </c>
      <c r="D90" s="138"/>
      <c r="E90" s="182">
        <v>11.12</v>
      </c>
      <c r="F90" s="192"/>
      <c r="G90" s="192"/>
      <c r="H90" s="137"/>
      <c r="I90" s="136"/>
      <c r="J90" s="136"/>
      <c r="K90" s="136"/>
      <c r="L90" s="136"/>
      <c r="M90" s="137"/>
      <c r="N90" s="137"/>
      <c r="O90" s="137"/>
      <c r="P90" s="128"/>
      <c r="Q90" s="128"/>
      <c r="R90" s="128"/>
      <c r="S90" s="128"/>
      <c r="T90" s="128"/>
      <c r="U90" s="128"/>
      <c r="V90" s="128"/>
      <c r="W90" s="128" t="s">
        <v>171</v>
      </c>
      <c r="X90" s="128">
        <v>0</v>
      </c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ht="22.5" outlineLevel="1" x14ac:dyDescent="0.2">
      <c r="A91" s="147">
        <v>43</v>
      </c>
      <c r="B91" s="148" t="s">
        <v>290</v>
      </c>
      <c r="C91" s="153" t="s">
        <v>291</v>
      </c>
      <c r="D91" s="149" t="s">
        <v>191</v>
      </c>
      <c r="E91" s="183">
        <v>0.25352000000000002</v>
      </c>
      <c r="F91" s="193"/>
      <c r="G91" s="194">
        <f>ROUND(E91*F91,2)</f>
        <v>0</v>
      </c>
      <c r="H91" s="137">
        <v>21</v>
      </c>
      <c r="I91" s="136">
        <v>0</v>
      </c>
      <c r="J91" s="136">
        <f>ROUND(E91*I91,2)</f>
        <v>0</v>
      </c>
      <c r="K91" s="136">
        <v>0</v>
      </c>
      <c r="L91" s="136">
        <f>ROUND(E91*K91,2)</f>
        <v>0</v>
      </c>
      <c r="M91" s="137" t="s">
        <v>167</v>
      </c>
      <c r="N91" s="137" t="s">
        <v>167</v>
      </c>
      <c r="O91" s="137" t="s">
        <v>248</v>
      </c>
      <c r="P91" s="128"/>
      <c r="Q91" s="128"/>
      <c r="R91" s="128"/>
      <c r="S91" s="128"/>
      <c r="T91" s="128"/>
      <c r="U91" s="128"/>
      <c r="V91" s="128"/>
      <c r="W91" s="128" t="s">
        <v>249</v>
      </c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x14ac:dyDescent="0.2">
      <c r="A92" s="141" t="s">
        <v>162</v>
      </c>
      <c r="B92" s="142" t="s">
        <v>130</v>
      </c>
      <c r="C92" s="150" t="s">
        <v>131</v>
      </c>
      <c r="D92" s="143"/>
      <c r="E92" s="180"/>
      <c r="F92" s="188"/>
      <c r="G92" s="189">
        <f>SUMIF(W93:W99,"&lt;&gt;NOR",G93:G99)</f>
        <v>0</v>
      </c>
      <c r="H92" s="140"/>
      <c r="I92" s="139"/>
      <c r="J92" s="139">
        <f>SUM(J93:J99)</f>
        <v>0.77</v>
      </c>
      <c r="K92" s="139"/>
      <c r="L92" s="139">
        <f>SUM(L93:L99)</f>
        <v>0</v>
      </c>
      <c r="M92" s="140"/>
      <c r="N92" s="140"/>
      <c r="O92" s="140"/>
      <c r="W92" t="s">
        <v>163</v>
      </c>
    </row>
    <row r="93" spans="1:50" ht="22.5" outlineLevel="1" x14ac:dyDescent="0.2">
      <c r="A93" s="144">
        <v>44</v>
      </c>
      <c r="B93" s="145" t="s">
        <v>292</v>
      </c>
      <c r="C93" s="151" t="s">
        <v>293</v>
      </c>
      <c r="D93" s="146" t="s">
        <v>166</v>
      </c>
      <c r="E93" s="181">
        <v>43.968000000000004</v>
      </c>
      <c r="F93" s="190"/>
      <c r="G93" s="191">
        <f>ROUND(E93*F93,2)</f>
        <v>0</v>
      </c>
      <c r="H93" s="137">
        <v>21</v>
      </c>
      <c r="I93" s="136">
        <v>4.8300000000000001E-3</v>
      </c>
      <c r="J93" s="136">
        <f>ROUND(E93*I93,2)</f>
        <v>0.21</v>
      </c>
      <c r="K93" s="136">
        <v>0</v>
      </c>
      <c r="L93" s="136">
        <f>ROUND(E93*K93,2)</f>
        <v>0</v>
      </c>
      <c r="M93" s="137" t="s">
        <v>167</v>
      </c>
      <c r="N93" s="137" t="s">
        <v>167</v>
      </c>
      <c r="O93" s="137" t="s">
        <v>168</v>
      </c>
      <c r="P93" s="128"/>
      <c r="Q93" s="128"/>
      <c r="R93" s="128"/>
      <c r="S93" s="128"/>
      <c r="T93" s="128"/>
      <c r="U93" s="128"/>
      <c r="V93" s="128"/>
      <c r="W93" s="128" t="s">
        <v>252</v>
      </c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</row>
    <row r="94" spans="1:50" outlineLevel="2" x14ac:dyDescent="0.2">
      <c r="A94" s="134"/>
      <c r="B94" s="135"/>
      <c r="C94" s="152" t="s">
        <v>182</v>
      </c>
      <c r="D94" s="138"/>
      <c r="E94" s="182"/>
      <c r="F94" s="192"/>
      <c r="G94" s="192"/>
      <c r="H94" s="137"/>
      <c r="I94" s="136"/>
      <c r="J94" s="136"/>
      <c r="K94" s="136"/>
      <c r="L94" s="136"/>
      <c r="M94" s="137"/>
      <c r="N94" s="137"/>
      <c r="O94" s="137"/>
      <c r="P94" s="128"/>
      <c r="Q94" s="128"/>
      <c r="R94" s="128"/>
      <c r="S94" s="128"/>
      <c r="T94" s="128"/>
      <c r="U94" s="128"/>
      <c r="V94" s="128"/>
      <c r="W94" s="128" t="s">
        <v>171</v>
      </c>
      <c r="X94" s="128">
        <v>0</v>
      </c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outlineLevel="3" x14ac:dyDescent="0.2">
      <c r="A95" s="134"/>
      <c r="B95" s="135"/>
      <c r="C95" s="152" t="s">
        <v>183</v>
      </c>
      <c r="D95" s="138"/>
      <c r="E95" s="182">
        <v>43.97</v>
      </c>
      <c r="F95" s="192"/>
      <c r="G95" s="192"/>
      <c r="H95" s="137"/>
      <c r="I95" s="136"/>
      <c r="J95" s="136"/>
      <c r="K95" s="136"/>
      <c r="L95" s="136"/>
      <c r="M95" s="137"/>
      <c r="N95" s="137"/>
      <c r="O95" s="137"/>
      <c r="P95" s="128"/>
      <c r="Q95" s="128"/>
      <c r="R95" s="128"/>
      <c r="S95" s="128"/>
      <c r="T95" s="128"/>
      <c r="U95" s="128"/>
      <c r="V95" s="128"/>
      <c r="W95" s="128" t="s">
        <v>171</v>
      </c>
      <c r="X95" s="128">
        <v>0</v>
      </c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ht="22.5" outlineLevel="1" x14ac:dyDescent="0.2">
      <c r="A96" s="144">
        <v>45</v>
      </c>
      <c r="B96" s="145" t="s">
        <v>294</v>
      </c>
      <c r="C96" s="151" t="s">
        <v>295</v>
      </c>
      <c r="D96" s="146" t="s">
        <v>166</v>
      </c>
      <c r="E96" s="181">
        <v>46.166400000000003</v>
      </c>
      <c r="F96" s="190"/>
      <c r="G96" s="191">
        <f>ROUND(E96*F96,2)</f>
        <v>0</v>
      </c>
      <c r="H96" s="137">
        <v>21</v>
      </c>
      <c r="I96" s="136">
        <v>1.2200000000000001E-2</v>
      </c>
      <c r="J96" s="136">
        <f>ROUND(E96*I96,2)</f>
        <v>0.56000000000000005</v>
      </c>
      <c r="K96" s="136">
        <v>0</v>
      </c>
      <c r="L96" s="136">
        <f>ROUND(E96*K96,2)</f>
        <v>0</v>
      </c>
      <c r="M96" s="137" t="s">
        <v>296</v>
      </c>
      <c r="N96" s="137" t="s">
        <v>199</v>
      </c>
      <c r="O96" s="137" t="s">
        <v>200</v>
      </c>
      <c r="P96" s="128"/>
      <c r="Q96" s="128"/>
      <c r="R96" s="128"/>
      <c r="S96" s="128"/>
      <c r="T96" s="128"/>
      <c r="U96" s="128"/>
      <c r="V96" s="128"/>
      <c r="W96" s="128" t="s">
        <v>201</v>
      </c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outlineLevel="2" x14ac:dyDescent="0.2">
      <c r="A97" s="134"/>
      <c r="B97" s="135"/>
      <c r="C97" s="152" t="s">
        <v>297</v>
      </c>
      <c r="D97" s="138"/>
      <c r="E97" s="182"/>
      <c r="F97" s="192"/>
      <c r="G97" s="192"/>
      <c r="H97" s="137"/>
      <c r="I97" s="136"/>
      <c r="J97" s="136"/>
      <c r="K97" s="136"/>
      <c r="L97" s="136"/>
      <c r="M97" s="137"/>
      <c r="N97" s="137"/>
      <c r="O97" s="137"/>
      <c r="P97" s="128"/>
      <c r="Q97" s="128"/>
      <c r="R97" s="128"/>
      <c r="S97" s="128"/>
      <c r="T97" s="128"/>
      <c r="U97" s="128"/>
      <c r="V97" s="128"/>
      <c r="W97" s="128" t="s">
        <v>171</v>
      </c>
      <c r="X97" s="128">
        <v>0</v>
      </c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</row>
    <row r="98" spans="1:50" outlineLevel="3" x14ac:dyDescent="0.2">
      <c r="A98" s="134"/>
      <c r="B98" s="135"/>
      <c r="C98" s="152" t="s">
        <v>298</v>
      </c>
      <c r="D98" s="138"/>
      <c r="E98" s="182">
        <v>46.17</v>
      </c>
      <c r="F98" s="192"/>
      <c r="G98" s="192"/>
      <c r="H98" s="137"/>
      <c r="I98" s="136"/>
      <c r="J98" s="136"/>
      <c r="K98" s="136"/>
      <c r="L98" s="136"/>
      <c r="M98" s="137"/>
      <c r="N98" s="137"/>
      <c r="O98" s="137"/>
      <c r="P98" s="128"/>
      <c r="Q98" s="128"/>
      <c r="R98" s="128"/>
      <c r="S98" s="128"/>
      <c r="T98" s="128"/>
      <c r="U98" s="128"/>
      <c r="V98" s="128"/>
      <c r="W98" s="128" t="s">
        <v>171</v>
      </c>
      <c r="X98" s="128">
        <v>0</v>
      </c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ht="22.5" outlineLevel="1" x14ac:dyDescent="0.2">
      <c r="A99" s="147">
        <v>46</v>
      </c>
      <c r="B99" s="148" t="s">
        <v>299</v>
      </c>
      <c r="C99" s="153" t="s">
        <v>300</v>
      </c>
      <c r="D99" s="149" t="s">
        <v>191</v>
      </c>
      <c r="E99" s="183">
        <v>0.77559999999999996</v>
      </c>
      <c r="F99" s="193"/>
      <c r="G99" s="194">
        <f>ROUND(E99*F99,2)</f>
        <v>0</v>
      </c>
      <c r="H99" s="137">
        <v>21</v>
      </c>
      <c r="I99" s="136">
        <v>0</v>
      </c>
      <c r="J99" s="136">
        <f>ROUND(E99*I99,2)</f>
        <v>0</v>
      </c>
      <c r="K99" s="136">
        <v>0</v>
      </c>
      <c r="L99" s="136">
        <f>ROUND(E99*K99,2)</f>
        <v>0</v>
      </c>
      <c r="M99" s="137" t="s">
        <v>167</v>
      </c>
      <c r="N99" s="137" t="s">
        <v>167</v>
      </c>
      <c r="O99" s="137" t="s">
        <v>248</v>
      </c>
      <c r="P99" s="128"/>
      <c r="Q99" s="128"/>
      <c r="R99" s="128"/>
      <c r="S99" s="128"/>
      <c r="T99" s="128"/>
      <c r="U99" s="128"/>
      <c r="V99" s="128"/>
      <c r="W99" s="128" t="s">
        <v>249</v>
      </c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</row>
    <row r="100" spans="1:50" x14ac:dyDescent="0.2">
      <c r="A100" s="141" t="s">
        <v>162</v>
      </c>
      <c r="B100" s="142" t="s">
        <v>134</v>
      </c>
      <c r="C100" s="150" t="s">
        <v>135</v>
      </c>
      <c r="D100" s="143"/>
      <c r="E100" s="180"/>
      <c r="F100" s="188"/>
      <c r="G100" s="189">
        <f>SUMIF(W101:W104,"&lt;&gt;NOR",G101:G104)</f>
        <v>0</v>
      </c>
      <c r="H100" s="140"/>
      <c r="I100" s="139"/>
      <c r="J100" s="139">
        <f>SUM(J101:J104)</f>
        <v>0</v>
      </c>
      <c r="K100" s="139"/>
      <c r="L100" s="139">
        <f>SUM(L101:L104)</f>
        <v>0</v>
      </c>
      <c r="M100" s="140"/>
      <c r="N100" s="140"/>
      <c r="O100" s="140"/>
      <c r="W100" t="s">
        <v>163</v>
      </c>
    </row>
    <row r="101" spans="1:50" ht="22.5" outlineLevel="1" x14ac:dyDescent="0.2">
      <c r="A101" s="144">
        <v>47</v>
      </c>
      <c r="B101" s="145" t="s">
        <v>301</v>
      </c>
      <c r="C101" s="151" t="s">
        <v>302</v>
      </c>
      <c r="D101" s="146" t="s">
        <v>166</v>
      </c>
      <c r="E101" s="181">
        <v>14.622</v>
      </c>
      <c r="F101" s="190"/>
      <c r="G101" s="191">
        <f>ROUND(E101*F101,2)</f>
        <v>0</v>
      </c>
      <c r="H101" s="137">
        <v>21</v>
      </c>
      <c r="I101" s="136">
        <v>2.9E-4</v>
      </c>
      <c r="J101" s="136">
        <f>ROUND(E101*I101,2)</f>
        <v>0</v>
      </c>
      <c r="K101" s="136">
        <v>0</v>
      </c>
      <c r="L101" s="136">
        <f>ROUND(E101*K101,2)</f>
        <v>0</v>
      </c>
      <c r="M101" s="137" t="s">
        <v>259</v>
      </c>
      <c r="N101" s="137" t="s">
        <v>199</v>
      </c>
      <c r="O101" s="137" t="s">
        <v>168</v>
      </c>
      <c r="P101" s="128"/>
      <c r="Q101" s="128"/>
      <c r="R101" s="128"/>
      <c r="S101" s="128"/>
      <c r="T101" s="128"/>
      <c r="U101" s="128"/>
      <c r="V101" s="128"/>
      <c r="W101" s="128" t="s">
        <v>252</v>
      </c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</row>
    <row r="102" spans="1:50" outlineLevel="2" x14ac:dyDescent="0.2">
      <c r="A102" s="134"/>
      <c r="B102" s="135"/>
      <c r="C102" s="152" t="s">
        <v>241</v>
      </c>
      <c r="D102" s="138"/>
      <c r="E102" s="182"/>
      <c r="F102" s="192"/>
      <c r="G102" s="192"/>
      <c r="H102" s="137"/>
      <c r="I102" s="136"/>
      <c r="J102" s="136"/>
      <c r="K102" s="136"/>
      <c r="L102" s="136"/>
      <c r="M102" s="137"/>
      <c r="N102" s="137"/>
      <c r="O102" s="137"/>
      <c r="P102" s="128"/>
      <c r="Q102" s="128"/>
      <c r="R102" s="128"/>
      <c r="S102" s="128"/>
      <c r="T102" s="128"/>
      <c r="U102" s="128"/>
      <c r="V102" s="128"/>
      <c r="W102" s="128" t="s">
        <v>171</v>
      </c>
      <c r="X102" s="128">
        <v>0</v>
      </c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</row>
    <row r="103" spans="1:50" outlineLevel="3" x14ac:dyDescent="0.2">
      <c r="A103" s="134"/>
      <c r="B103" s="135"/>
      <c r="C103" s="152" t="s">
        <v>303</v>
      </c>
      <c r="D103" s="138"/>
      <c r="E103" s="182"/>
      <c r="F103" s="192"/>
      <c r="G103" s="192"/>
      <c r="H103" s="137"/>
      <c r="I103" s="136"/>
      <c r="J103" s="136"/>
      <c r="K103" s="136"/>
      <c r="L103" s="136"/>
      <c r="M103" s="137"/>
      <c r="N103" s="137"/>
      <c r="O103" s="137"/>
      <c r="P103" s="128"/>
      <c r="Q103" s="128"/>
      <c r="R103" s="128"/>
      <c r="S103" s="128"/>
      <c r="T103" s="128"/>
      <c r="U103" s="128"/>
      <c r="V103" s="128"/>
      <c r="W103" s="128" t="s">
        <v>171</v>
      </c>
      <c r="X103" s="128">
        <v>0</v>
      </c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outlineLevel="3" x14ac:dyDescent="0.2">
      <c r="A104" s="134"/>
      <c r="B104" s="135"/>
      <c r="C104" s="152" t="s">
        <v>242</v>
      </c>
      <c r="D104" s="138"/>
      <c r="E104" s="182">
        <v>14.62</v>
      </c>
      <c r="F104" s="192"/>
      <c r="G104" s="192"/>
      <c r="H104" s="137"/>
      <c r="I104" s="136"/>
      <c r="J104" s="136"/>
      <c r="K104" s="136"/>
      <c r="L104" s="136"/>
      <c r="M104" s="137"/>
      <c r="N104" s="137"/>
      <c r="O104" s="137"/>
      <c r="P104" s="128"/>
      <c r="Q104" s="128"/>
      <c r="R104" s="128"/>
      <c r="S104" s="128"/>
      <c r="T104" s="128"/>
      <c r="U104" s="128"/>
      <c r="V104" s="128"/>
      <c r="W104" s="128" t="s">
        <v>171</v>
      </c>
      <c r="X104" s="128">
        <v>0</v>
      </c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</row>
    <row r="105" spans="1:50" x14ac:dyDescent="0.2">
      <c r="A105" s="141" t="s">
        <v>162</v>
      </c>
      <c r="B105" s="142" t="s">
        <v>136</v>
      </c>
      <c r="C105" s="150" t="s">
        <v>137</v>
      </c>
      <c r="D105" s="143"/>
      <c r="E105" s="180"/>
      <c r="F105" s="188"/>
      <c r="G105" s="189">
        <f>SUMIF(W106:W106,"&lt;&gt;NOR",G106:G106)</f>
        <v>0</v>
      </c>
      <c r="H105" s="140"/>
      <c r="I105" s="139"/>
      <c r="J105" s="139">
        <f>SUM(J106:J106)</f>
        <v>0</v>
      </c>
      <c r="K105" s="139"/>
      <c r="L105" s="139">
        <f>SUM(L106:L106)</f>
        <v>0</v>
      </c>
      <c r="M105" s="140"/>
      <c r="N105" s="140"/>
      <c r="O105" s="140"/>
      <c r="W105" t="s">
        <v>163</v>
      </c>
    </row>
    <row r="106" spans="1:50" outlineLevel="1" x14ac:dyDescent="0.2">
      <c r="A106" s="147">
        <v>48</v>
      </c>
      <c r="B106" s="148" t="s">
        <v>304</v>
      </c>
      <c r="C106" s="153" t="s">
        <v>305</v>
      </c>
      <c r="D106" s="149" t="s">
        <v>231</v>
      </c>
      <c r="E106" s="183">
        <v>1</v>
      </c>
      <c r="F106" s="193"/>
      <c r="G106" s="194">
        <f>ROUND(E106*F106,2)</f>
        <v>0</v>
      </c>
      <c r="H106" s="137">
        <v>21</v>
      </c>
      <c r="I106" s="136">
        <v>0</v>
      </c>
      <c r="J106" s="136">
        <f>ROUND(E106*I106,2)</f>
        <v>0</v>
      </c>
      <c r="K106" s="136">
        <v>0</v>
      </c>
      <c r="L106" s="136">
        <f>ROUND(E106*K106,2)</f>
        <v>0</v>
      </c>
      <c r="M106" s="137" t="s">
        <v>259</v>
      </c>
      <c r="N106" s="137" t="s">
        <v>199</v>
      </c>
      <c r="O106" s="137" t="s">
        <v>168</v>
      </c>
      <c r="P106" s="128"/>
      <c r="Q106" s="128"/>
      <c r="R106" s="128"/>
      <c r="S106" s="128"/>
      <c r="T106" s="128"/>
      <c r="U106" s="128"/>
      <c r="V106" s="128"/>
      <c r="W106" s="128" t="s">
        <v>306</v>
      </c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</row>
    <row r="107" spans="1:50" x14ac:dyDescent="0.2">
      <c r="A107" s="141" t="s">
        <v>162</v>
      </c>
      <c r="B107" s="142" t="s">
        <v>138</v>
      </c>
      <c r="C107" s="150" t="s">
        <v>139</v>
      </c>
      <c r="D107" s="143"/>
      <c r="E107" s="180"/>
      <c r="F107" s="188"/>
      <c r="G107" s="189">
        <f>SUMIF(W108:W113,"&lt;&gt;NOR",G108:G113)</f>
        <v>0</v>
      </c>
      <c r="H107" s="140"/>
      <c r="I107" s="139"/>
      <c r="J107" s="139">
        <f>SUM(J108:J113)</f>
        <v>0</v>
      </c>
      <c r="K107" s="139"/>
      <c r="L107" s="139">
        <f>SUM(L108:L113)</f>
        <v>0</v>
      </c>
      <c r="M107" s="140"/>
      <c r="N107" s="140"/>
      <c r="O107" s="140"/>
      <c r="W107" t="s">
        <v>163</v>
      </c>
    </row>
    <row r="108" spans="1:50" ht="22.5" outlineLevel="1" x14ac:dyDescent="0.2">
      <c r="A108" s="147">
        <v>49</v>
      </c>
      <c r="B108" s="148" t="s">
        <v>307</v>
      </c>
      <c r="C108" s="153" t="s">
        <v>308</v>
      </c>
      <c r="D108" s="149" t="s">
        <v>191</v>
      </c>
      <c r="E108" s="183">
        <v>9.8505299999999991</v>
      </c>
      <c r="F108" s="193"/>
      <c r="G108" s="194">
        <f t="shared" ref="G108:G113" si="6">ROUND(E108*F108,2)</f>
        <v>0</v>
      </c>
      <c r="H108" s="137">
        <v>21</v>
      </c>
      <c r="I108" s="136">
        <v>0</v>
      </c>
      <c r="J108" s="136">
        <f t="shared" ref="J108:J113" si="7">ROUND(E108*I108,2)</f>
        <v>0</v>
      </c>
      <c r="K108" s="136">
        <v>0</v>
      </c>
      <c r="L108" s="136">
        <f t="shared" ref="L108:L113" si="8">ROUND(E108*K108,2)</f>
        <v>0</v>
      </c>
      <c r="M108" s="137" t="s">
        <v>167</v>
      </c>
      <c r="N108" s="137" t="s">
        <v>167</v>
      </c>
      <c r="O108" s="137" t="s">
        <v>309</v>
      </c>
      <c r="P108" s="128"/>
      <c r="Q108" s="128"/>
      <c r="R108" s="128"/>
      <c r="S108" s="128"/>
      <c r="T108" s="128"/>
      <c r="U108" s="128"/>
      <c r="V108" s="128"/>
      <c r="W108" s="128" t="s">
        <v>310</v>
      </c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</row>
    <row r="109" spans="1:50" ht="22.5" outlineLevel="1" x14ac:dyDescent="0.2">
      <c r="A109" s="147">
        <v>50</v>
      </c>
      <c r="B109" s="148" t="s">
        <v>311</v>
      </c>
      <c r="C109" s="153" t="s">
        <v>312</v>
      </c>
      <c r="D109" s="149" t="s">
        <v>191</v>
      </c>
      <c r="E109" s="183">
        <v>9.8505299999999991</v>
      </c>
      <c r="F109" s="193"/>
      <c r="G109" s="194">
        <f t="shared" si="6"/>
        <v>0</v>
      </c>
      <c r="H109" s="137">
        <v>21</v>
      </c>
      <c r="I109" s="136">
        <v>0</v>
      </c>
      <c r="J109" s="136">
        <f t="shared" si="7"/>
        <v>0</v>
      </c>
      <c r="K109" s="136">
        <v>0</v>
      </c>
      <c r="L109" s="136">
        <f t="shared" si="8"/>
        <v>0</v>
      </c>
      <c r="M109" s="137" t="s">
        <v>167</v>
      </c>
      <c r="N109" s="137" t="s">
        <v>167</v>
      </c>
      <c r="O109" s="137" t="s">
        <v>309</v>
      </c>
      <c r="P109" s="128"/>
      <c r="Q109" s="128"/>
      <c r="R109" s="128"/>
      <c r="S109" s="128"/>
      <c r="T109" s="128"/>
      <c r="U109" s="128"/>
      <c r="V109" s="128"/>
      <c r="W109" s="128" t="s">
        <v>310</v>
      </c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</row>
    <row r="110" spans="1:50" ht="33.75" outlineLevel="1" x14ac:dyDescent="0.2">
      <c r="A110" s="147">
        <v>51</v>
      </c>
      <c r="B110" s="148" t="s">
        <v>313</v>
      </c>
      <c r="C110" s="153" t="s">
        <v>314</v>
      </c>
      <c r="D110" s="149" t="s">
        <v>191</v>
      </c>
      <c r="E110" s="183">
        <v>9.8505299999999991</v>
      </c>
      <c r="F110" s="193"/>
      <c r="G110" s="194">
        <f t="shared" si="6"/>
        <v>0</v>
      </c>
      <c r="H110" s="137">
        <v>21</v>
      </c>
      <c r="I110" s="136">
        <v>0</v>
      </c>
      <c r="J110" s="136">
        <f t="shared" si="7"/>
        <v>0</v>
      </c>
      <c r="K110" s="136">
        <v>0</v>
      </c>
      <c r="L110" s="136">
        <f t="shared" si="8"/>
        <v>0</v>
      </c>
      <c r="M110" s="137" t="s">
        <v>167</v>
      </c>
      <c r="N110" s="137" t="s">
        <v>167</v>
      </c>
      <c r="O110" s="137" t="s">
        <v>309</v>
      </c>
      <c r="P110" s="128"/>
      <c r="Q110" s="128"/>
      <c r="R110" s="128"/>
      <c r="S110" s="128"/>
      <c r="T110" s="128"/>
      <c r="U110" s="128"/>
      <c r="V110" s="128"/>
      <c r="W110" s="128" t="s">
        <v>310</v>
      </c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</row>
    <row r="111" spans="1:50" outlineLevel="1" x14ac:dyDescent="0.2">
      <c r="A111" s="147">
        <v>52</v>
      </c>
      <c r="B111" s="148" t="s">
        <v>315</v>
      </c>
      <c r="C111" s="153" t="s">
        <v>316</v>
      </c>
      <c r="D111" s="149" t="s">
        <v>191</v>
      </c>
      <c r="E111" s="183">
        <v>9.8505299999999991</v>
      </c>
      <c r="F111" s="193"/>
      <c r="G111" s="194">
        <f t="shared" si="6"/>
        <v>0</v>
      </c>
      <c r="H111" s="137">
        <v>21</v>
      </c>
      <c r="I111" s="136">
        <v>0</v>
      </c>
      <c r="J111" s="136">
        <f t="shared" si="7"/>
        <v>0</v>
      </c>
      <c r="K111" s="136">
        <v>0</v>
      </c>
      <c r="L111" s="136">
        <f t="shared" si="8"/>
        <v>0</v>
      </c>
      <c r="M111" s="137" t="s">
        <v>167</v>
      </c>
      <c r="N111" s="137" t="s">
        <v>167</v>
      </c>
      <c r="O111" s="137" t="s">
        <v>309</v>
      </c>
      <c r="P111" s="128"/>
      <c r="Q111" s="128"/>
      <c r="R111" s="128"/>
      <c r="S111" s="128"/>
      <c r="T111" s="128"/>
      <c r="U111" s="128"/>
      <c r="V111" s="128"/>
      <c r="W111" s="128" t="s">
        <v>310</v>
      </c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</row>
    <row r="112" spans="1:50" ht="22.5" outlineLevel="1" x14ac:dyDescent="0.2">
      <c r="A112" s="147">
        <v>53</v>
      </c>
      <c r="B112" s="148" t="s">
        <v>317</v>
      </c>
      <c r="C112" s="153" t="s">
        <v>318</v>
      </c>
      <c r="D112" s="149" t="s">
        <v>191</v>
      </c>
      <c r="E112" s="183">
        <v>9.8505299999999991</v>
      </c>
      <c r="F112" s="193"/>
      <c r="G112" s="194">
        <f t="shared" si="6"/>
        <v>0</v>
      </c>
      <c r="H112" s="137">
        <v>21</v>
      </c>
      <c r="I112" s="136">
        <v>0</v>
      </c>
      <c r="J112" s="136">
        <f t="shared" si="7"/>
        <v>0</v>
      </c>
      <c r="K112" s="136">
        <v>0</v>
      </c>
      <c r="L112" s="136">
        <f t="shared" si="8"/>
        <v>0</v>
      </c>
      <c r="M112" s="137" t="s">
        <v>167</v>
      </c>
      <c r="N112" s="137" t="s">
        <v>167</v>
      </c>
      <c r="O112" s="137" t="s">
        <v>309</v>
      </c>
      <c r="P112" s="128"/>
      <c r="Q112" s="128"/>
      <c r="R112" s="128"/>
      <c r="S112" s="128"/>
      <c r="T112" s="128"/>
      <c r="U112" s="128"/>
      <c r="V112" s="128"/>
      <c r="W112" s="128" t="s">
        <v>310</v>
      </c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</row>
    <row r="113" spans="1:50" ht="22.5" outlineLevel="1" x14ac:dyDescent="0.2">
      <c r="A113" s="144">
        <v>54</v>
      </c>
      <c r="B113" s="145" t="s">
        <v>319</v>
      </c>
      <c r="C113" s="151" t="s">
        <v>320</v>
      </c>
      <c r="D113" s="146" t="s">
        <v>191</v>
      </c>
      <c r="E113" s="181">
        <v>9.8505299999999991</v>
      </c>
      <c r="F113" s="190"/>
      <c r="G113" s="191">
        <f t="shared" si="6"/>
        <v>0</v>
      </c>
      <c r="H113" s="137">
        <v>21</v>
      </c>
      <c r="I113" s="136">
        <v>0</v>
      </c>
      <c r="J113" s="136">
        <f t="shared" si="7"/>
        <v>0</v>
      </c>
      <c r="K113" s="136">
        <v>0</v>
      </c>
      <c r="L113" s="136">
        <f t="shared" si="8"/>
        <v>0</v>
      </c>
      <c r="M113" s="137" t="s">
        <v>167</v>
      </c>
      <c r="N113" s="137" t="s">
        <v>167</v>
      </c>
      <c r="O113" s="137" t="s">
        <v>309</v>
      </c>
      <c r="P113" s="128"/>
      <c r="Q113" s="128"/>
      <c r="R113" s="128"/>
      <c r="S113" s="128"/>
      <c r="T113" s="128"/>
      <c r="U113" s="128"/>
      <c r="V113" s="128"/>
      <c r="W113" s="128" t="s">
        <v>310</v>
      </c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</row>
    <row r="114" spans="1:50" x14ac:dyDescent="0.2">
      <c r="A114" s="3"/>
      <c r="B114" s="4"/>
      <c r="C114" s="154"/>
      <c r="D114" s="5"/>
      <c r="E114" s="179"/>
      <c r="F114" s="187"/>
      <c r="G114" s="187"/>
      <c r="H114" s="3"/>
      <c r="I114" s="3"/>
      <c r="J114" s="3"/>
      <c r="K114" s="3"/>
      <c r="L114" s="3"/>
      <c r="M114" s="3"/>
      <c r="N114" s="3"/>
      <c r="O114" s="3"/>
      <c r="U114">
        <v>12</v>
      </c>
      <c r="V114">
        <v>21</v>
      </c>
      <c r="W114" t="s">
        <v>154</v>
      </c>
    </row>
    <row r="115" spans="1:50" x14ac:dyDescent="0.2">
      <c r="A115" s="131"/>
      <c r="B115" s="132" t="s">
        <v>31</v>
      </c>
      <c r="C115" s="155"/>
      <c r="D115" s="133"/>
      <c r="E115" s="184"/>
      <c r="F115" s="195"/>
      <c r="G115" s="196">
        <f>G8+G13+G21+G27+G30+G32+G34+G60+G62+G68+G70+G72+G80+G82+G86+G92+G100+G105+G107</f>
        <v>0</v>
      </c>
      <c r="H115" s="3"/>
      <c r="I115" s="3"/>
      <c r="J115" s="3"/>
      <c r="K115" s="3"/>
      <c r="L115" s="3"/>
      <c r="M115" s="3"/>
      <c r="N115" s="3"/>
      <c r="O115" s="3"/>
      <c r="U115">
        <f>SUMIF(H7:H113,U114,G7:G113)</f>
        <v>0</v>
      </c>
      <c r="V115">
        <f>SUMIF(H7:H113,V114,G7:G113)</f>
        <v>0</v>
      </c>
      <c r="W115" t="s">
        <v>321</v>
      </c>
    </row>
    <row r="116" spans="1:50" x14ac:dyDescent="0.2">
      <c r="A116" s="3"/>
      <c r="B116" s="4"/>
      <c r="C116" s="154"/>
      <c r="D116" s="5"/>
      <c r="E116" s="179"/>
      <c r="F116" s="187"/>
      <c r="G116" s="187"/>
      <c r="H116" s="3"/>
      <c r="I116" s="3"/>
      <c r="J116" s="3"/>
      <c r="K116" s="3"/>
      <c r="L116" s="3"/>
      <c r="M116" s="3"/>
      <c r="N116" s="3"/>
      <c r="O116" s="3"/>
    </row>
    <row r="117" spans="1:50" x14ac:dyDescent="0.2">
      <c r="A117" s="3"/>
      <c r="B117" s="4"/>
      <c r="C117" s="154"/>
      <c r="D117" s="5"/>
      <c r="E117" s="179"/>
      <c r="F117" s="187"/>
      <c r="G117" s="187"/>
      <c r="H117" s="3"/>
      <c r="I117" s="3"/>
      <c r="J117" s="3"/>
      <c r="K117" s="3"/>
      <c r="L117" s="3"/>
      <c r="M117" s="3"/>
      <c r="N117" s="3"/>
      <c r="O117" s="3"/>
    </row>
    <row r="118" spans="1:50" x14ac:dyDescent="0.2">
      <c r="A118" s="266" t="s">
        <v>322</v>
      </c>
      <c r="B118" s="266"/>
      <c r="C118" s="267"/>
      <c r="D118" s="5"/>
      <c r="E118" s="179"/>
      <c r="F118" s="187"/>
      <c r="G118" s="187"/>
      <c r="H118" s="3"/>
      <c r="I118" s="3"/>
      <c r="J118" s="3"/>
      <c r="K118" s="3"/>
      <c r="L118" s="3"/>
      <c r="M118" s="3"/>
      <c r="N118" s="3"/>
      <c r="O118" s="3"/>
    </row>
    <row r="119" spans="1:50" x14ac:dyDescent="0.2">
      <c r="A119" s="247"/>
      <c r="B119" s="248"/>
      <c r="C119" s="249"/>
      <c r="D119" s="248"/>
      <c r="E119" s="248"/>
      <c r="F119" s="248"/>
      <c r="G119" s="250"/>
      <c r="H119" s="3"/>
      <c r="I119" s="3"/>
      <c r="J119" s="3"/>
      <c r="K119" s="3"/>
      <c r="L119" s="3"/>
      <c r="M119" s="3"/>
      <c r="N119" s="3"/>
      <c r="O119" s="3"/>
      <c r="W119" t="s">
        <v>323</v>
      </c>
    </row>
    <row r="120" spans="1:50" x14ac:dyDescent="0.2">
      <c r="A120" s="251"/>
      <c r="B120" s="252"/>
      <c r="C120" s="253"/>
      <c r="D120" s="252"/>
      <c r="E120" s="252"/>
      <c r="F120" s="252"/>
      <c r="G120" s="254"/>
      <c r="H120" s="3"/>
      <c r="I120" s="3"/>
      <c r="J120" s="3"/>
      <c r="K120" s="3"/>
      <c r="L120" s="3"/>
      <c r="M120" s="3"/>
      <c r="N120" s="3"/>
      <c r="O120" s="3"/>
    </row>
    <row r="121" spans="1:50" x14ac:dyDescent="0.2">
      <c r="A121" s="251"/>
      <c r="B121" s="252"/>
      <c r="C121" s="253"/>
      <c r="D121" s="252"/>
      <c r="E121" s="252"/>
      <c r="F121" s="252"/>
      <c r="G121" s="254"/>
      <c r="H121" s="3"/>
      <c r="I121" s="3"/>
      <c r="J121" s="3"/>
      <c r="K121" s="3"/>
      <c r="L121" s="3"/>
      <c r="M121" s="3"/>
      <c r="N121" s="3"/>
      <c r="O121" s="3"/>
    </row>
    <row r="122" spans="1:50" x14ac:dyDescent="0.2">
      <c r="A122" s="251"/>
      <c r="B122" s="252"/>
      <c r="C122" s="253"/>
      <c r="D122" s="252"/>
      <c r="E122" s="252"/>
      <c r="F122" s="252"/>
      <c r="G122" s="254"/>
      <c r="H122" s="3"/>
      <c r="I122" s="3"/>
      <c r="J122" s="3"/>
      <c r="K122" s="3"/>
      <c r="L122" s="3"/>
      <c r="M122" s="3"/>
      <c r="N122" s="3"/>
      <c r="O122" s="3"/>
    </row>
    <row r="123" spans="1:50" x14ac:dyDescent="0.2">
      <c r="A123" s="255"/>
      <c r="B123" s="256"/>
      <c r="C123" s="257"/>
      <c r="D123" s="256"/>
      <c r="E123" s="256"/>
      <c r="F123" s="256"/>
      <c r="G123" s="258"/>
      <c r="H123" s="3"/>
      <c r="I123" s="3"/>
      <c r="J123" s="3"/>
      <c r="K123" s="3"/>
      <c r="L123" s="3"/>
      <c r="M123" s="3"/>
      <c r="N123" s="3"/>
      <c r="O123" s="3"/>
    </row>
    <row r="124" spans="1:50" x14ac:dyDescent="0.2">
      <c r="A124" s="3"/>
      <c r="B124" s="4"/>
      <c r="C124" s="154"/>
      <c r="D124" s="5"/>
      <c r="E124" s="179"/>
      <c r="F124" s="187"/>
      <c r="G124" s="187"/>
      <c r="H124" s="3"/>
      <c r="I124" s="3"/>
      <c r="J124" s="3"/>
      <c r="K124" s="3"/>
      <c r="L124" s="3"/>
      <c r="M124" s="3"/>
      <c r="N124" s="3"/>
      <c r="O124" s="3"/>
    </row>
    <row r="125" spans="1:50" x14ac:dyDescent="0.2">
      <c r="C125" s="156"/>
      <c r="D125" s="8"/>
      <c r="W125" t="s">
        <v>324</v>
      </c>
    </row>
    <row r="126" spans="1:50" x14ac:dyDescent="0.2">
      <c r="D126" s="8"/>
    </row>
    <row r="127" spans="1:50" x14ac:dyDescent="0.2">
      <c r="D127" s="8"/>
    </row>
    <row r="128" spans="1:50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19:G123"/>
    <mergeCell ref="A1:G1"/>
    <mergeCell ref="C2:G2"/>
    <mergeCell ref="C3:G3"/>
    <mergeCell ref="C4:G4"/>
    <mergeCell ref="A118:C118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062AC-96F9-44CB-B142-2DB0BA440E78}">
  <sheetPr>
    <outlinePr summaryBelow="0"/>
  </sheetPr>
  <dimension ref="A1:AX5000"/>
  <sheetViews>
    <sheetView view="pageBreakPreview" zoomScaleNormal="100" zoomScaleSheetLayoutView="100" workbookViewId="0">
      <pane ySplit="7" topLeftCell="A8" activePane="bottomLeft" state="frozen"/>
      <selection activeCell="G34" sqref="G34:I34"/>
      <selection pane="bottomLeft" activeCell="C2" sqref="C2:G2"/>
    </sheetView>
  </sheetViews>
  <sheetFormatPr defaultRowHeight="12.75" outlineLevelRow="1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81</v>
      </c>
      <c r="C4" s="263" t="s">
        <v>82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121</v>
      </c>
      <c r="C8" s="150" t="s">
        <v>122</v>
      </c>
      <c r="D8" s="143"/>
      <c r="E8" s="180"/>
      <c r="F8" s="188"/>
      <c r="G8" s="189">
        <f>SUMIF(W9:W9,"&lt;&gt;NOR",G9:G9)</f>
        <v>0</v>
      </c>
      <c r="H8" s="140"/>
      <c r="I8" s="139"/>
      <c r="J8" s="139">
        <f>SUM(J9:J9)</f>
        <v>0</v>
      </c>
      <c r="K8" s="139"/>
      <c r="L8" s="139">
        <f>SUM(L9:L9)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882</v>
      </c>
      <c r="C9" s="151" t="s">
        <v>883</v>
      </c>
      <c r="D9" s="146" t="s">
        <v>196</v>
      </c>
      <c r="E9" s="181">
        <v>0</v>
      </c>
      <c r="F9" s="190">
        <v>0</v>
      </c>
      <c r="G9" s="191">
        <f>ROUND(E9*F9,2)</f>
        <v>0</v>
      </c>
      <c r="H9" s="137">
        <v>21</v>
      </c>
      <c r="I9" s="136">
        <v>0</v>
      </c>
      <c r="J9" s="136">
        <f>ROUND(E9*I9,2)</f>
        <v>0</v>
      </c>
      <c r="K9" s="136">
        <v>0</v>
      </c>
      <c r="L9" s="136">
        <f>ROUND(E9*K9,2)</f>
        <v>0</v>
      </c>
      <c r="M9" s="137" t="s">
        <v>259</v>
      </c>
      <c r="N9" s="137" t="s">
        <v>822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252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x14ac:dyDescent="0.2">
      <c r="A10" s="3"/>
      <c r="B10" s="4"/>
      <c r="C10" s="154"/>
      <c r="D10" s="5"/>
      <c r="E10" s="179"/>
      <c r="F10" s="187"/>
      <c r="G10" s="187"/>
      <c r="H10" s="3"/>
      <c r="I10" s="3"/>
      <c r="J10" s="3"/>
      <c r="K10" s="3"/>
      <c r="L10" s="3"/>
      <c r="M10" s="3"/>
      <c r="N10" s="3"/>
      <c r="O10" s="3"/>
      <c r="U10">
        <v>12</v>
      </c>
      <c r="V10">
        <v>21</v>
      </c>
      <c r="W10" t="s">
        <v>154</v>
      </c>
    </row>
    <row r="11" spans="1:50" x14ac:dyDescent="0.2">
      <c r="A11" s="131"/>
      <c r="B11" s="132" t="s">
        <v>31</v>
      </c>
      <c r="C11" s="155"/>
      <c r="D11" s="133"/>
      <c r="E11" s="184"/>
      <c r="F11" s="195"/>
      <c r="G11" s="196">
        <f>G8</f>
        <v>0</v>
      </c>
      <c r="H11" s="3"/>
      <c r="I11" s="3"/>
      <c r="J11" s="3"/>
      <c r="K11" s="3"/>
      <c r="L11" s="3"/>
      <c r="M11" s="3"/>
      <c r="N11" s="3"/>
      <c r="O11" s="3"/>
      <c r="U11">
        <f>SUMIF(H7:H9,U10,G7:G9)</f>
        <v>0</v>
      </c>
      <c r="V11">
        <f>SUMIF(H7:H9,V10,G7:G9)</f>
        <v>0</v>
      </c>
      <c r="W11" t="s">
        <v>321</v>
      </c>
    </row>
    <row r="12" spans="1:50" x14ac:dyDescent="0.2">
      <c r="A12" s="3"/>
      <c r="B12" s="4"/>
      <c r="C12" s="154"/>
      <c r="D12" s="5"/>
      <c r="E12" s="179"/>
      <c r="F12" s="187"/>
      <c r="G12" s="187"/>
      <c r="H12" s="3"/>
      <c r="I12" s="3"/>
      <c r="J12" s="3"/>
      <c r="K12" s="3"/>
      <c r="L12" s="3"/>
      <c r="M12" s="3"/>
      <c r="N12" s="3"/>
      <c r="O12" s="3"/>
    </row>
    <row r="13" spans="1:50" x14ac:dyDescent="0.2">
      <c r="A13" s="3"/>
      <c r="B13" s="4"/>
      <c r="C13" s="154"/>
      <c r="D13" s="5"/>
      <c r="E13" s="179"/>
      <c r="F13" s="187"/>
      <c r="G13" s="187"/>
      <c r="H13" s="3"/>
      <c r="I13" s="3"/>
      <c r="J13" s="3"/>
      <c r="K13" s="3"/>
      <c r="L13" s="3"/>
      <c r="M13" s="3"/>
      <c r="N13" s="3"/>
      <c r="O13" s="3"/>
    </row>
    <row r="14" spans="1:50" x14ac:dyDescent="0.2">
      <c r="A14" s="266" t="s">
        <v>322</v>
      </c>
      <c r="B14" s="266"/>
      <c r="C14" s="267"/>
      <c r="D14" s="5"/>
      <c r="E14" s="179"/>
      <c r="F14" s="187"/>
      <c r="G14" s="187"/>
      <c r="H14" s="3"/>
      <c r="I14" s="3"/>
      <c r="J14" s="3"/>
      <c r="K14" s="3"/>
      <c r="L14" s="3"/>
      <c r="M14" s="3"/>
      <c r="N14" s="3"/>
      <c r="O14" s="3"/>
    </row>
    <row r="15" spans="1:50" x14ac:dyDescent="0.2">
      <c r="A15" s="247"/>
      <c r="B15" s="248"/>
      <c r="C15" s="249"/>
      <c r="D15" s="248"/>
      <c r="E15" s="248"/>
      <c r="F15" s="248"/>
      <c r="G15" s="250"/>
      <c r="H15" s="3"/>
      <c r="I15" s="3"/>
      <c r="J15" s="3"/>
      <c r="K15" s="3"/>
      <c r="L15" s="3"/>
      <c r="M15" s="3"/>
      <c r="N15" s="3"/>
      <c r="O15" s="3"/>
      <c r="W15" t="s">
        <v>323</v>
      </c>
    </row>
    <row r="16" spans="1:50" x14ac:dyDescent="0.2">
      <c r="A16" s="251"/>
      <c r="B16" s="252"/>
      <c r="C16" s="253"/>
      <c r="D16" s="252"/>
      <c r="E16" s="252"/>
      <c r="F16" s="252"/>
      <c r="G16" s="254"/>
      <c r="H16" s="3"/>
      <c r="I16" s="3"/>
      <c r="J16" s="3"/>
      <c r="K16" s="3"/>
      <c r="L16" s="3"/>
      <c r="M16" s="3"/>
      <c r="N16" s="3"/>
      <c r="O16" s="3"/>
    </row>
    <row r="17" spans="1:23" x14ac:dyDescent="0.2">
      <c r="A17" s="251"/>
      <c r="B17" s="252"/>
      <c r="C17" s="253"/>
      <c r="D17" s="252"/>
      <c r="E17" s="252"/>
      <c r="F17" s="252"/>
      <c r="G17" s="254"/>
      <c r="H17" s="3"/>
      <c r="I17" s="3"/>
      <c r="J17" s="3"/>
      <c r="K17" s="3"/>
      <c r="L17" s="3"/>
      <c r="M17" s="3"/>
      <c r="N17" s="3"/>
      <c r="O17" s="3"/>
    </row>
    <row r="18" spans="1:23" x14ac:dyDescent="0.2">
      <c r="A18" s="251"/>
      <c r="B18" s="252"/>
      <c r="C18" s="253"/>
      <c r="D18" s="252"/>
      <c r="E18" s="252"/>
      <c r="F18" s="252"/>
      <c r="G18" s="254"/>
      <c r="H18" s="3"/>
      <c r="I18" s="3"/>
      <c r="J18" s="3"/>
      <c r="K18" s="3"/>
      <c r="L18" s="3"/>
      <c r="M18" s="3"/>
      <c r="N18" s="3"/>
      <c r="O18" s="3"/>
    </row>
    <row r="19" spans="1:23" x14ac:dyDescent="0.2">
      <c r="A19" s="255"/>
      <c r="B19" s="256"/>
      <c r="C19" s="257"/>
      <c r="D19" s="256"/>
      <c r="E19" s="256"/>
      <c r="F19" s="256"/>
      <c r="G19" s="258"/>
      <c r="H19" s="3"/>
      <c r="I19" s="3"/>
      <c r="J19" s="3"/>
      <c r="K19" s="3"/>
      <c r="L19" s="3"/>
      <c r="M19" s="3"/>
      <c r="N19" s="3"/>
      <c r="O19" s="3"/>
    </row>
    <row r="20" spans="1:23" x14ac:dyDescent="0.2">
      <c r="A20" s="3"/>
      <c r="B20" s="4"/>
      <c r="C20" s="154"/>
      <c r="D20" s="5"/>
      <c r="E20" s="179"/>
      <c r="F20" s="187"/>
      <c r="G20" s="187"/>
      <c r="H20" s="3"/>
      <c r="I20" s="3"/>
      <c r="J20" s="3"/>
      <c r="K20" s="3"/>
      <c r="L20" s="3"/>
      <c r="M20" s="3"/>
      <c r="N20" s="3"/>
      <c r="O20" s="3"/>
    </row>
    <row r="21" spans="1:23" x14ac:dyDescent="0.2">
      <c r="C21" s="156"/>
      <c r="D21" s="8"/>
      <c r="W21" t="s">
        <v>324</v>
      </c>
    </row>
    <row r="22" spans="1:23" x14ac:dyDescent="0.2">
      <c r="D22" s="8"/>
    </row>
    <row r="23" spans="1:23" x14ac:dyDescent="0.2">
      <c r="D23" s="8"/>
    </row>
    <row r="24" spans="1:23" x14ac:dyDescent="0.2">
      <c r="D24" s="8"/>
    </row>
    <row r="25" spans="1:23" x14ac:dyDescent="0.2">
      <c r="D25" s="8"/>
    </row>
    <row r="26" spans="1:23" x14ac:dyDescent="0.2">
      <c r="D26" s="8"/>
    </row>
    <row r="27" spans="1:23" x14ac:dyDescent="0.2">
      <c r="D27" s="8"/>
    </row>
    <row r="28" spans="1:23" x14ac:dyDescent="0.2">
      <c r="D28" s="8"/>
    </row>
    <row r="29" spans="1:23" x14ac:dyDescent="0.2">
      <c r="D29" s="8"/>
    </row>
    <row r="30" spans="1:23" x14ac:dyDescent="0.2">
      <c r="D30" s="8"/>
    </row>
    <row r="31" spans="1:23" x14ac:dyDescent="0.2">
      <c r="D31" s="8"/>
    </row>
    <row r="32" spans="1:23" x14ac:dyDescent="0.2">
      <c r="D32" s="8"/>
    </row>
    <row r="33" spans="4:4" x14ac:dyDescent="0.2">
      <c r="D33" s="8"/>
    </row>
    <row r="34" spans="4:4" x14ac:dyDescent="0.2">
      <c r="D34" s="8"/>
    </row>
    <row r="35" spans="4:4" x14ac:dyDescent="0.2">
      <c r="D35" s="8"/>
    </row>
    <row r="36" spans="4:4" x14ac:dyDescent="0.2">
      <c r="D36" s="8"/>
    </row>
    <row r="37" spans="4:4" x14ac:dyDescent="0.2">
      <c r="D37" s="8"/>
    </row>
    <row r="38" spans="4:4" x14ac:dyDescent="0.2">
      <c r="D38" s="8"/>
    </row>
    <row r="39" spans="4:4" x14ac:dyDescent="0.2">
      <c r="D39" s="8"/>
    </row>
    <row r="40" spans="4:4" x14ac:dyDescent="0.2">
      <c r="D40" s="8"/>
    </row>
    <row r="41" spans="4:4" x14ac:dyDescent="0.2">
      <c r="D41" s="8"/>
    </row>
    <row r="42" spans="4:4" x14ac:dyDescent="0.2">
      <c r="D42" s="8"/>
    </row>
    <row r="43" spans="4:4" x14ac:dyDescent="0.2">
      <c r="D43" s="8"/>
    </row>
    <row r="44" spans="4:4" x14ac:dyDescent="0.2">
      <c r="D44" s="8"/>
    </row>
    <row r="45" spans="4:4" x14ac:dyDescent="0.2">
      <c r="D45" s="8"/>
    </row>
    <row r="46" spans="4:4" x14ac:dyDescent="0.2">
      <c r="D46" s="8"/>
    </row>
    <row r="47" spans="4:4" x14ac:dyDescent="0.2">
      <c r="D47" s="8"/>
    </row>
    <row r="48" spans="4:4" x14ac:dyDescent="0.2">
      <c r="D48" s="8"/>
    </row>
    <row r="49" spans="4:4" x14ac:dyDescent="0.2">
      <c r="D49" s="8"/>
    </row>
    <row r="50" spans="4:4" x14ac:dyDescent="0.2">
      <c r="D50" s="8"/>
    </row>
    <row r="51" spans="4:4" x14ac:dyDescent="0.2">
      <c r="D51" s="8"/>
    </row>
    <row r="52" spans="4:4" x14ac:dyDescent="0.2">
      <c r="D52" s="8"/>
    </row>
    <row r="53" spans="4:4" x14ac:dyDescent="0.2">
      <c r="D53" s="8"/>
    </row>
    <row r="54" spans="4:4" x14ac:dyDescent="0.2">
      <c r="D54" s="8"/>
    </row>
    <row r="55" spans="4:4" x14ac:dyDescent="0.2">
      <c r="D55" s="8"/>
    </row>
    <row r="56" spans="4:4" x14ac:dyDescent="0.2">
      <c r="D56" s="8"/>
    </row>
    <row r="57" spans="4:4" x14ac:dyDescent="0.2">
      <c r="D57" s="8"/>
    </row>
    <row r="58" spans="4:4" x14ac:dyDescent="0.2">
      <c r="D58" s="8"/>
    </row>
    <row r="59" spans="4:4" x14ac:dyDescent="0.2">
      <c r="D59" s="8"/>
    </row>
    <row r="60" spans="4:4" x14ac:dyDescent="0.2">
      <c r="D60" s="8"/>
    </row>
    <row r="61" spans="4:4" x14ac:dyDescent="0.2">
      <c r="D61" s="8"/>
    </row>
    <row r="62" spans="4:4" x14ac:dyDescent="0.2">
      <c r="D62" s="8"/>
    </row>
    <row r="63" spans="4:4" x14ac:dyDescent="0.2">
      <c r="D63" s="8"/>
    </row>
    <row r="64" spans="4:4" x14ac:dyDescent="0.2">
      <c r="D64" s="8"/>
    </row>
    <row r="65" spans="4:4" x14ac:dyDescent="0.2">
      <c r="D65" s="8"/>
    </row>
    <row r="66" spans="4:4" x14ac:dyDescent="0.2">
      <c r="D66" s="8"/>
    </row>
    <row r="67" spans="4:4" x14ac:dyDescent="0.2">
      <c r="D67" s="8"/>
    </row>
    <row r="68" spans="4:4" x14ac:dyDescent="0.2">
      <c r="D68" s="8"/>
    </row>
    <row r="69" spans="4:4" x14ac:dyDescent="0.2">
      <c r="D69" s="8"/>
    </row>
    <row r="70" spans="4:4" x14ac:dyDescent="0.2">
      <c r="D70" s="8"/>
    </row>
    <row r="71" spans="4:4" x14ac:dyDescent="0.2">
      <c r="D71" s="8"/>
    </row>
    <row r="72" spans="4:4" x14ac:dyDescent="0.2">
      <c r="D72" s="8"/>
    </row>
    <row r="73" spans="4:4" x14ac:dyDescent="0.2">
      <c r="D73" s="8"/>
    </row>
    <row r="74" spans="4:4" x14ac:dyDescent="0.2">
      <c r="D74" s="8"/>
    </row>
    <row r="75" spans="4:4" x14ac:dyDescent="0.2">
      <c r="D75" s="8"/>
    </row>
    <row r="76" spans="4:4" x14ac:dyDescent="0.2">
      <c r="D76" s="8"/>
    </row>
    <row r="77" spans="4:4" x14ac:dyDescent="0.2">
      <c r="D77" s="8"/>
    </row>
    <row r="78" spans="4:4" x14ac:dyDescent="0.2">
      <c r="D78" s="8"/>
    </row>
    <row r="79" spans="4:4" x14ac:dyDescent="0.2">
      <c r="D79" s="8"/>
    </row>
    <row r="80" spans="4:4" x14ac:dyDescent="0.2">
      <c r="D80" s="8"/>
    </row>
    <row r="81" spans="4:4" x14ac:dyDescent="0.2">
      <c r="D81" s="8"/>
    </row>
    <row r="82" spans="4:4" x14ac:dyDescent="0.2">
      <c r="D82" s="8"/>
    </row>
    <row r="83" spans="4:4" x14ac:dyDescent="0.2">
      <c r="D83" s="8"/>
    </row>
    <row r="84" spans="4:4" x14ac:dyDescent="0.2">
      <c r="D84" s="8"/>
    </row>
    <row r="85" spans="4:4" x14ac:dyDescent="0.2">
      <c r="D85" s="8"/>
    </row>
    <row r="86" spans="4:4" x14ac:dyDescent="0.2">
      <c r="D86" s="8"/>
    </row>
    <row r="87" spans="4:4" x14ac:dyDescent="0.2">
      <c r="D87" s="8"/>
    </row>
    <row r="88" spans="4:4" x14ac:dyDescent="0.2">
      <c r="D88" s="8"/>
    </row>
    <row r="89" spans="4:4" x14ac:dyDescent="0.2">
      <c r="D89" s="8"/>
    </row>
    <row r="90" spans="4:4" x14ac:dyDescent="0.2">
      <c r="D90" s="8"/>
    </row>
    <row r="91" spans="4:4" x14ac:dyDescent="0.2">
      <c r="D91" s="8"/>
    </row>
    <row r="92" spans="4:4" x14ac:dyDescent="0.2">
      <c r="D92" s="8"/>
    </row>
    <row r="93" spans="4:4" x14ac:dyDescent="0.2">
      <c r="D93" s="8"/>
    </row>
    <row r="94" spans="4:4" x14ac:dyDescent="0.2">
      <c r="D94" s="8"/>
    </row>
    <row r="95" spans="4:4" x14ac:dyDescent="0.2">
      <c r="D95" s="8"/>
    </row>
    <row r="96" spans="4:4" x14ac:dyDescent="0.2">
      <c r="D96" s="8"/>
    </row>
    <row r="97" spans="4:4" x14ac:dyDescent="0.2">
      <c r="D97" s="8"/>
    </row>
    <row r="98" spans="4:4" x14ac:dyDescent="0.2">
      <c r="D98" s="8"/>
    </row>
    <row r="99" spans="4:4" x14ac:dyDescent="0.2">
      <c r="D99" s="8"/>
    </row>
    <row r="100" spans="4:4" x14ac:dyDescent="0.2">
      <c r="D100" s="8"/>
    </row>
    <row r="101" spans="4:4" x14ac:dyDescent="0.2">
      <c r="D101" s="8"/>
    </row>
    <row r="102" spans="4:4" x14ac:dyDescent="0.2">
      <c r="D102" s="8"/>
    </row>
    <row r="103" spans="4:4" x14ac:dyDescent="0.2">
      <c r="D103" s="8"/>
    </row>
    <row r="104" spans="4:4" x14ac:dyDescent="0.2">
      <c r="D104" s="8"/>
    </row>
    <row r="105" spans="4:4" x14ac:dyDescent="0.2">
      <c r="D105" s="8"/>
    </row>
    <row r="106" spans="4:4" x14ac:dyDescent="0.2">
      <c r="D106" s="8"/>
    </row>
    <row r="107" spans="4:4" x14ac:dyDescent="0.2">
      <c r="D107" s="8"/>
    </row>
    <row r="108" spans="4:4" x14ac:dyDescent="0.2">
      <c r="D108" s="8"/>
    </row>
    <row r="109" spans="4:4" x14ac:dyDescent="0.2">
      <c r="D109" s="8"/>
    </row>
    <row r="110" spans="4:4" x14ac:dyDescent="0.2">
      <c r="D110" s="8"/>
    </row>
    <row r="111" spans="4:4" x14ac:dyDescent="0.2">
      <c r="D111" s="8"/>
    </row>
    <row r="112" spans="4:4" x14ac:dyDescent="0.2">
      <c r="D112" s="8"/>
    </row>
    <row r="113" spans="4:4" x14ac:dyDescent="0.2">
      <c r="D113" s="8"/>
    </row>
    <row r="114" spans="4:4" x14ac:dyDescent="0.2">
      <c r="D114" s="8"/>
    </row>
    <row r="115" spans="4:4" x14ac:dyDescent="0.2">
      <c r="D115" s="8"/>
    </row>
    <row r="116" spans="4:4" x14ac:dyDescent="0.2">
      <c r="D116" s="8"/>
    </row>
    <row r="117" spans="4:4" x14ac:dyDescent="0.2">
      <c r="D117" s="8"/>
    </row>
    <row r="118" spans="4:4" x14ac:dyDescent="0.2">
      <c r="D118" s="8"/>
    </row>
    <row r="119" spans="4:4" x14ac:dyDescent="0.2">
      <c r="D119" s="8"/>
    </row>
    <row r="120" spans="4:4" x14ac:dyDescent="0.2">
      <c r="D120" s="8"/>
    </row>
    <row r="121" spans="4:4" x14ac:dyDescent="0.2">
      <c r="D121" s="8"/>
    </row>
    <row r="122" spans="4:4" x14ac:dyDescent="0.2">
      <c r="D122" s="8"/>
    </row>
    <row r="123" spans="4:4" x14ac:dyDescent="0.2">
      <c r="D123" s="8"/>
    </row>
    <row r="124" spans="4:4" x14ac:dyDescent="0.2">
      <c r="D124" s="8"/>
    </row>
    <row r="125" spans="4:4" x14ac:dyDescent="0.2">
      <c r="D125" s="8"/>
    </row>
    <row r="126" spans="4:4" x14ac:dyDescent="0.2">
      <c r="D126" s="8"/>
    </row>
    <row r="127" spans="4:4" x14ac:dyDescent="0.2">
      <c r="D127" s="8"/>
    </row>
    <row r="128" spans="4:4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5:G19"/>
    <mergeCell ref="A1:G1"/>
    <mergeCell ref="C2:G2"/>
    <mergeCell ref="C3:G3"/>
    <mergeCell ref="C4:G4"/>
    <mergeCell ref="A14:C14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BF0C2-4821-496E-8F6F-A861891C989A}">
  <sheetPr>
    <outlinePr summaryBelow="0"/>
  </sheetPr>
  <dimension ref="A1:AX5000"/>
  <sheetViews>
    <sheetView view="pageBreakPreview" zoomScaleNormal="100" zoomScaleSheetLayoutView="100" workbookViewId="0">
      <pane ySplit="7" topLeftCell="A32" activePane="bottomLeft" state="frozen"/>
      <selection activeCell="G34" sqref="G34:I34"/>
      <selection pane="bottomLeft" activeCell="C2" sqref="C2:G2"/>
    </sheetView>
  </sheetViews>
  <sheetFormatPr defaultRowHeight="12.75" outlineLevelRow="1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83</v>
      </c>
      <c r="C4" s="263" t="s">
        <v>84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117</v>
      </c>
      <c r="C8" s="150" t="s">
        <v>118</v>
      </c>
      <c r="D8" s="143"/>
      <c r="E8" s="180"/>
      <c r="F8" s="188"/>
      <c r="G8" s="189">
        <f>SUMIF(W9:W46,"&lt;&gt;NOR",G9:G46)</f>
        <v>0</v>
      </c>
      <c r="H8" s="140"/>
      <c r="I8" s="139"/>
      <c r="J8" s="139">
        <f>SUM(J9:J46)</f>
        <v>0</v>
      </c>
      <c r="K8" s="139"/>
      <c r="L8" s="139">
        <f>SUM(L9:L46)</f>
        <v>0</v>
      </c>
      <c r="M8" s="140"/>
      <c r="N8" s="140"/>
      <c r="O8" s="140"/>
      <c r="W8" t="s">
        <v>163</v>
      </c>
    </row>
    <row r="9" spans="1:50" outlineLevel="1" x14ac:dyDescent="0.2">
      <c r="A9" s="147">
        <v>1</v>
      </c>
      <c r="B9" s="148" t="s">
        <v>884</v>
      </c>
      <c r="C9" s="153" t="s">
        <v>277</v>
      </c>
      <c r="D9" s="149" t="s">
        <v>231</v>
      </c>
      <c r="E9" s="183">
        <v>190</v>
      </c>
      <c r="F9" s="193"/>
      <c r="G9" s="194">
        <f t="shared" ref="G9:G46" si="0">ROUND(E9*F9,2)</f>
        <v>0</v>
      </c>
      <c r="H9" s="137">
        <v>21</v>
      </c>
      <c r="I9" s="136">
        <v>0</v>
      </c>
      <c r="J9" s="136">
        <f t="shared" ref="J9:J46" si="1">ROUND(E9*I9,2)</f>
        <v>0</v>
      </c>
      <c r="K9" s="136">
        <v>0</v>
      </c>
      <c r="L9" s="136">
        <f t="shared" ref="L9:L46" si="2">ROUND(E9*K9,2)</f>
        <v>0</v>
      </c>
      <c r="M9" s="137" t="s">
        <v>259</v>
      </c>
      <c r="N9" s="137" t="s">
        <v>822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252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1" x14ac:dyDescent="0.2">
      <c r="A10" s="147">
        <v>2</v>
      </c>
      <c r="B10" s="148" t="s">
        <v>885</v>
      </c>
      <c r="C10" s="153" t="s">
        <v>886</v>
      </c>
      <c r="D10" s="149" t="s">
        <v>347</v>
      </c>
      <c r="E10" s="183">
        <v>385</v>
      </c>
      <c r="F10" s="193"/>
      <c r="G10" s="194">
        <f t="shared" si="0"/>
        <v>0</v>
      </c>
      <c r="H10" s="137">
        <v>21</v>
      </c>
      <c r="I10" s="136">
        <v>0</v>
      </c>
      <c r="J10" s="136">
        <f t="shared" si="1"/>
        <v>0</v>
      </c>
      <c r="K10" s="136">
        <v>0</v>
      </c>
      <c r="L10" s="136">
        <f t="shared" si="2"/>
        <v>0</v>
      </c>
      <c r="M10" s="137" t="s">
        <v>259</v>
      </c>
      <c r="N10" s="137" t="s">
        <v>822</v>
      </c>
      <c r="O10" s="137" t="s">
        <v>168</v>
      </c>
      <c r="P10" s="128"/>
      <c r="Q10" s="128"/>
      <c r="R10" s="128"/>
      <c r="S10" s="128"/>
      <c r="T10" s="128"/>
      <c r="U10" s="128"/>
      <c r="V10" s="128"/>
      <c r="W10" s="128" t="s">
        <v>252</v>
      </c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1" x14ac:dyDescent="0.2">
      <c r="A11" s="147">
        <v>3</v>
      </c>
      <c r="B11" s="148" t="s">
        <v>887</v>
      </c>
      <c r="C11" s="153" t="s">
        <v>888</v>
      </c>
      <c r="D11" s="149" t="s">
        <v>347</v>
      </c>
      <c r="E11" s="183">
        <v>209</v>
      </c>
      <c r="F11" s="193"/>
      <c r="G11" s="194">
        <f t="shared" si="0"/>
        <v>0</v>
      </c>
      <c r="H11" s="137">
        <v>21</v>
      </c>
      <c r="I11" s="136">
        <v>0</v>
      </c>
      <c r="J11" s="136">
        <f t="shared" si="1"/>
        <v>0</v>
      </c>
      <c r="K11" s="136">
        <v>0</v>
      </c>
      <c r="L11" s="136">
        <f t="shared" si="2"/>
        <v>0</v>
      </c>
      <c r="M11" s="137" t="s">
        <v>259</v>
      </c>
      <c r="N11" s="137" t="s">
        <v>822</v>
      </c>
      <c r="O11" s="137" t="s">
        <v>168</v>
      </c>
      <c r="P11" s="128"/>
      <c r="Q11" s="128"/>
      <c r="R11" s="128"/>
      <c r="S11" s="128"/>
      <c r="T11" s="128"/>
      <c r="U11" s="128"/>
      <c r="V11" s="128"/>
      <c r="W11" s="128" t="s">
        <v>252</v>
      </c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outlineLevel="1" x14ac:dyDescent="0.2">
      <c r="A12" s="147">
        <v>4</v>
      </c>
      <c r="B12" s="148" t="s">
        <v>889</v>
      </c>
      <c r="C12" s="153" t="s">
        <v>890</v>
      </c>
      <c r="D12" s="149" t="s">
        <v>347</v>
      </c>
      <c r="E12" s="183">
        <v>165</v>
      </c>
      <c r="F12" s="193"/>
      <c r="G12" s="194">
        <f t="shared" si="0"/>
        <v>0</v>
      </c>
      <c r="H12" s="137">
        <v>21</v>
      </c>
      <c r="I12" s="136">
        <v>0</v>
      </c>
      <c r="J12" s="136">
        <f t="shared" si="1"/>
        <v>0</v>
      </c>
      <c r="K12" s="136">
        <v>0</v>
      </c>
      <c r="L12" s="136">
        <f t="shared" si="2"/>
        <v>0</v>
      </c>
      <c r="M12" s="137" t="s">
        <v>259</v>
      </c>
      <c r="N12" s="137" t="s">
        <v>822</v>
      </c>
      <c r="O12" s="137" t="s">
        <v>168</v>
      </c>
      <c r="P12" s="128"/>
      <c r="Q12" s="128"/>
      <c r="R12" s="128"/>
      <c r="S12" s="128"/>
      <c r="T12" s="128"/>
      <c r="U12" s="128"/>
      <c r="V12" s="128"/>
      <c r="W12" s="128" t="s">
        <v>252</v>
      </c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0" outlineLevel="1" x14ac:dyDescent="0.2">
      <c r="A13" s="147">
        <v>5</v>
      </c>
      <c r="B13" s="148" t="s">
        <v>891</v>
      </c>
      <c r="C13" s="153" t="s">
        <v>892</v>
      </c>
      <c r="D13" s="149" t="s">
        <v>347</v>
      </c>
      <c r="E13" s="183">
        <v>165</v>
      </c>
      <c r="F13" s="193"/>
      <c r="G13" s="194">
        <f t="shared" si="0"/>
        <v>0</v>
      </c>
      <c r="H13" s="137">
        <v>21</v>
      </c>
      <c r="I13" s="136">
        <v>0</v>
      </c>
      <c r="J13" s="136">
        <f t="shared" si="1"/>
        <v>0</v>
      </c>
      <c r="K13" s="136">
        <v>0</v>
      </c>
      <c r="L13" s="136">
        <f t="shared" si="2"/>
        <v>0</v>
      </c>
      <c r="M13" s="137" t="s">
        <v>259</v>
      </c>
      <c r="N13" s="137" t="s">
        <v>822</v>
      </c>
      <c r="O13" s="137" t="s">
        <v>168</v>
      </c>
      <c r="P13" s="128"/>
      <c r="Q13" s="128"/>
      <c r="R13" s="128"/>
      <c r="S13" s="128"/>
      <c r="T13" s="128"/>
      <c r="U13" s="128"/>
      <c r="V13" s="128"/>
      <c r="W13" s="128" t="s">
        <v>252</v>
      </c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1" x14ac:dyDescent="0.2">
      <c r="A14" s="147">
        <v>6</v>
      </c>
      <c r="B14" s="148" t="s">
        <v>893</v>
      </c>
      <c r="C14" s="153" t="s">
        <v>894</v>
      </c>
      <c r="D14" s="149" t="s">
        <v>231</v>
      </c>
      <c r="E14" s="183">
        <v>1</v>
      </c>
      <c r="F14" s="193"/>
      <c r="G14" s="194">
        <f t="shared" si="0"/>
        <v>0</v>
      </c>
      <c r="H14" s="137">
        <v>21</v>
      </c>
      <c r="I14" s="136">
        <v>0</v>
      </c>
      <c r="J14" s="136">
        <f t="shared" si="1"/>
        <v>0</v>
      </c>
      <c r="K14" s="136">
        <v>0</v>
      </c>
      <c r="L14" s="136">
        <f t="shared" si="2"/>
        <v>0</v>
      </c>
      <c r="M14" s="137" t="s">
        <v>259</v>
      </c>
      <c r="N14" s="137" t="s">
        <v>822</v>
      </c>
      <c r="O14" s="137" t="s">
        <v>168</v>
      </c>
      <c r="P14" s="128"/>
      <c r="Q14" s="128"/>
      <c r="R14" s="128"/>
      <c r="S14" s="128"/>
      <c r="T14" s="128"/>
      <c r="U14" s="128"/>
      <c r="V14" s="128"/>
      <c r="W14" s="128" t="s">
        <v>252</v>
      </c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1" x14ac:dyDescent="0.2">
      <c r="A15" s="147">
        <v>7</v>
      </c>
      <c r="B15" s="148" t="s">
        <v>895</v>
      </c>
      <c r="C15" s="153" t="s">
        <v>896</v>
      </c>
      <c r="D15" s="149" t="s">
        <v>231</v>
      </c>
      <c r="E15" s="183">
        <v>1</v>
      </c>
      <c r="F15" s="193"/>
      <c r="G15" s="194">
        <f t="shared" si="0"/>
        <v>0</v>
      </c>
      <c r="H15" s="137">
        <v>21</v>
      </c>
      <c r="I15" s="136">
        <v>0</v>
      </c>
      <c r="J15" s="136">
        <f t="shared" si="1"/>
        <v>0</v>
      </c>
      <c r="K15" s="136">
        <v>0</v>
      </c>
      <c r="L15" s="136">
        <f t="shared" si="2"/>
        <v>0</v>
      </c>
      <c r="M15" s="137" t="s">
        <v>259</v>
      </c>
      <c r="N15" s="137" t="s">
        <v>822</v>
      </c>
      <c r="O15" s="137" t="s">
        <v>200</v>
      </c>
      <c r="P15" s="128"/>
      <c r="Q15" s="128"/>
      <c r="R15" s="128"/>
      <c r="S15" s="128"/>
      <c r="T15" s="128"/>
      <c r="U15" s="128"/>
      <c r="V15" s="128"/>
      <c r="W15" s="128" t="s">
        <v>201</v>
      </c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outlineLevel="1" x14ac:dyDescent="0.2">
      <c r="A16" s="147">
        <v>8</v>
      </c>
      <c r="B16" s="148" t="s">
        <v>897</v>
      </c>
      <c r="C16" s="153" t="s">
        <v>32</v>
      </c>
      <c r="D16" s="149" t="s">
        <v>231</v>
      </c>
      <c r="E16" s="183">
        <v>1</v>
      </c>
      <c r="F16" s="193"/>
      <c r="G16" s="194">
        <f t="shared" si="0"/>
        <v>0</v>
      </c>
      <c r="H16" s="137">
        <v>21</v>
      </c>
      <c r="I16" s="136">
        <v>0</v>
      </c>
      <c r="J16" s="136">
        <f t="shared" si="1"/>
        <v>0</v>
      </c>
      <c r="K16" s="136">
        <v>0</v>
      </c>
      <c r="L16" s="136">
        <f t="shared" si="2"/>
        <v>0</v>
      </c>
      <c r="M16" s="137" t="s">
        <v>259</v>
      </c>
      <c r="N16" s="137" t="s">
        <v>822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252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outlineLevel="1" x14ac:dyDescent="0.2">
      <c r="A17" s="147">
        <v>9</v>
      </c>
      <c r="B17" s="148" t="s">
        <v>898</v>
      </c>
      <c r="C17" s="153" t="s">
        <v>899</v>
      </c>
      <c r="D17" s="149"/>
      <c r="E17" s="183">
        <v>10</v>
      </c>
      <c r="F17" s="193"/>
      <c r="G17" s="194">
        <f t="shared" si="0"/>
        <v>0</v>
      </c>
      <c r="H17" s="137">
        <v>21</v>
      </c>
      <c r="I17" s="136">
        <v>0</v>
      </c>
      <c r="J17" s="136">
        <f t="shared" si="1"/>
        <v>0</v>
      </c>
      <c r="K17" s="136">
        <v>0</v>
      </c>
      <c r="L17" s="136">
        <f t="shared" si="2"/>
        <v>0</v>
      </c>
      <c r="M17" s="137" t="s">
        <v>259</v>
      </c>
      <c r="N17" s="137" t="s">
        <v>822</v>
      </c>
      <c r="O17" s="137" t="s">
        <v>200</v>
      </c>
      <c r="P17" s="128"/>
      <c r="Q17" s="128"/>
      <c r="R17" s="128"/>
      <c r="S17" s="128"/>
      <c r="T17" s="128"/>
      <c r="U17" s="128"/>
      <c r="V17" s="128"/>
      <c r="W17" s="128" t="s">
        <v>201</v>
      </c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1" x14ac:dyDescent="0.2">
      <c r="A18" s="147">
        <v>10</v>
      </c>
      <c r="B18" s="148" t="s">
        <v>900</v>
      </c>
      <c r="C18" s="153" t="s">
        <v>901</v>
      </c>
      <c r="D18" s="149"/>
      <c r="E18" s="183">
        <v>4</v>
      </c>
      <c r="F18" s="193"/>
      <c r="G18" s="194">
        <f t="shared" si="0"/>
        <v>0</v>
      </c>
      <c r="H18" s="137">
        <v>21</v>
      </c>
      <c r="I18" s="136">
        <v>0</v>
      </c>
      <c r="J18" s="136">
        <f t="shared" si="1"/>
        <v>0</v>
      </c>
      <c r="K18" s="136">
        <v>0</v>
      </c>
      <c r="L18" s="136">
        <f t="shared" si="2"/>
        <v>0</v>
      </c>
      <c r="M18" s="137" t="s">
        <v>259</v>
      </c>
      <c r="N18" s="137" t="s">
        <v>822</v>
      </c>
      <c r="O18" s="137" t="s">
        <v>200</v>
      </c>
      <c r="P18" s="128"/>
      <c r="Q18" s="128"/>
      <c r="R18" s="128"/>
      <c r="S18" s="128"/>
      <c r="T18" s="128"/>
      <c r="U18" s="128"/>
      <c r="V18" s="128"/>
      <c r="W18" s="128" t="s">
        <v>201</v>
      </c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outlineLevel="1" x14ac:dyDescent="0.2">
      <c r="A19" s="147">
        <v>11</v>
      </c>
      <c r="B19" s="148" t="s">
        <v>902</v>
      </c>
      <c r="C19" s="153" t="s">
        <v>903</v>
      </c>
      <c r="D19" s="149"/>
      <c r="E19" s="183">
        <v>2</v>
      </c>
      <c r="F19" s="193"/>
      <c r="G19" s="194">
        <f t="shared" si="0"/>
        <v>0</v>
      </c>
      <c r="H19" s="137">
        <v>21</v>
      </c>
      <c r="I19" s="136">
        <v>0</v>
      </c>
      <c r="J19" s="136">
        <f t="shared" si="1"/>
        <v>0</v>
      </c>
      <c r="K19" s="136">
        <v>0</v>
      </c>
      <c r="L19" s="136">
        <f t="shared" si="2"/>
        <v>0</v>
      </c>
      <c r="M19" s="137" t="s">
        <v>259</v>
      </c>
      <c r="N19" s="137" t="s">
        <v>822</v>
      </c>
      <c r="O19" s="137" t="s">
        <v>200</v>
      </c>
      <c r="P19" s="128"/>
      <c r="Q19" s="128"/>
      <c r="R19" s="128"/>
      <c r="S19" s="128"/>
      <c r="T19" s="128"/>
      <c r="U19" s="128"/>
      <c r="V19" s="128"/>
      <c r="W19" s="128" t="s">
        <v>201</v>
      </c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outlineLevel="1" x14ac:dyDescent="0.2">
      <c r="A20" s="147">
        <v>12</v>
      </c>
      <c r="B20" s="148" t="s">
        <v>904</v>
      </c>
      <c r="C20" s="153" t="s">
        <v>905</v>
      </c>
      <c r="D20" s="149"/>
      <c r="E20" s="183">
        <v>1</v>
      </c>
      <c r="F20" s="193"/>
      <c r="G20" s="194">
        <f t="shared" si="0"/>
        <v>0</v>
      </c>
      <c r="H20" s="137">
        <v>21</v>
      </c>
      <c r="I20" s="136">
        <v>0</v>
      </c>
      <c r="J20" s="136">
        <f t="shared" si="1"/>
        <v>0</v>
      </c>
      <c r="K20" s="136">
        <v>0</v>
      </c>
      <c r="L20" s="136">
        <f t="shared" si="2"/>
        <v>0</v>
      </c>
      <c r="M20" s="137" t="s">
        <v>259</v>
      </c>
      <c r="N20" s="137" t="s">
        <v>822</v>
      </c>
      <c r="O20" s="137" t="s">
        <v>200</v>
      </c>
      <c r="P20" s="128"/>
      <c r="Q20" s="128"/>
      <c r="R20" s="128"/>
      <c r="S20" s="128"/>
      <c r="T20" s="128"/>
      <c r="U20" s="128"/>
      <c r="V20" s="128"/>
      <c r="W20" s="128" t="s">
        <v>201</v>
      </c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outlineLevel="1" x14ac:dyDescent="0.2">
      <c r="A21" s="147">
        <v>13</v>
      </c>
      <c r="B21" s="148" t="s">
        <v>906</v>
      </c>
      <c r="C21" s="153" t="s">
        <v>907</v>
      </c>
      <c r="D21" s="149"/>
      <c r="E21" s="183">
        <v>2</v>
      </c>
      <c r="F21" s="193"/>
      <c r="G21" s="194">
        <f t="shared" si="0"/>
        <v>0</v>
      </c>
      <c r="H21" s="137">
        <v>21</v>
      </c>
      <c r="I21" s="136">
        <v>0</v>
      </c>
      <c r="J21" s="136">
        <f t="shared" si="1"/>
        <v>0</v>
      </c>
      <c r="K21" s="136">
        <v>0</v>
      </c>
      <c r="L21" s="136">
        <f t="shared" si="2"/>
        <v>0</v>
      </c>
      <c r="M21" s="137" t="s">
        <v>259</v>
      </c>
      <c r="N21" s="137" t="s">
        <v>822</v>
      </c>
      <c r="O21" s="137" t="s">
        <v>200</v>
      </c>
      <c r="P21" s="128"/>
      <c r="Q21" s="128"/>
      <c r="R21" s="128"/>
      <c r="S21" s="128"/>
      <c r="T21" s="128"/>
      <c r="U21" s="128"/>
      <c r="V21" s="128"/>
      <c r="W21" s="128" t="s">
        <v>201</v>
      </c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outlineLevel="1" x14ac:dyDescent="0.2">
      <c r="A22" s="147">
        <v>14</v>
      </c>
      <c r="B22" s="148" t="s">
        <v>908</v>
      </c>
      <c r="C22" s="153" t="s">
        <v>909</v>
      </c>
      <c r="D22" s="149"/>
      <c r="E22" s="183">
        <v>1</v>
      </c>
      <c r="F22" s="193"/>
      <c r="G22" s="194">
        <f t="shared" si="0"/>
        <v>0</v>
      </c>
      <c r="H22" s="137">
        <v>21</v>
      </c>
      <c r="I22" s="136">
        <v>0</v>
      </c>
      <c r="J22" s="136">
        <f t="shared" si="1"/>
        <v>0</v>
      </c>
      <c r="K22" s="136">
        <v>0</v>
      </c>
      <c r="L22" s="136">
        <f t="shared" si="2"/>
        <v>0</v>
      </c>
      <c r="M22" s="137" t="s">
        <v>259</v>
      </c>
      <c r="N22" s="137" t="s">
        <v>822</v>
      </c>
      <c r="O22" s="137" t="s">
        <v>200</v>
      </c>
      <c r="P22" s="128"/>
      <c r="Q22" s="128"/>
      <c r="R22" s="128"/>
      <c r="S22" s="128"/>
      <c r="T22" s="128"/>
      <c r="U22" s="128"/>
      <c r="V22" s="128"/>
      <c r="W22" s="128" t="s">
        <v>201</v>
      </c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</row>
    <row r="23" spans="1:50" outlineLevel="1" x14ac:dyDescent="0.2">
      <c r="A23" s="147">
        <v>15</v>
      </c>
      <c r="B23" s="148" t="s">
        <v>910</v>
      </c>
      <c r="C23" s="153" t="s">
        <v>911</v>
      </c>
      <c r="D23" s="149"/>
      <c r="E23" s="183">
        <v>1</v>
      </c>
      <c r="F23" s="193"/>
      <c r="G23" s="194">
        <f t="shared" si="0"/>
        <v>0</v>
      </c>
      <c r="H23" s="137">
        <v>21</v>
      </c>
      <c r="I23" s="136">
        <v>0</v>
      </c>
      <c r="J23" s="136">
        <f t="shared" si="1"/>
        <v>0</v>
      </c>
      <c r="K23" s="136">
        <v>0</v>
      </c>
      <c r="L23" s="136">
        <f t="shared" si="2"/>
        <v>0</v>
      </c>
      <c r="M23" s="137" t="s">
        <v>259</v>
      </c>
      <c r="N23" s="137" t="s">
        <v>822</v>
      </c>
      <c r="O23" s="137" t="s">
        <v>200</v>
      </c>
      <c r="P23" s="128"/>
      <c r="Q23" s="128"/>
      <c r="R23" s="128"/>
      <c r="S23" s="128"/>
      <c r="T23" s="128"/>
      <c r="U23" s="128"/>
      <c r="V23" s="128"/>
      <c r="W23" s="128" t="s">
        <v>201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outlineLevel="1" x14ac:dyDescent="0.2">
      <c r="A24" s="147">
        <v>16</v>
      </c>
      <c r="B24" s="148" t="s">
        <v>912</v>
      </c>
      <c r="C24" s="153" t="s">
        <v>913</v>
      </c>
      <c r="D24" s="149"/>
      <c r="E24" s="183">
        <v>21</v>
      </c>
      <c r="F24" s="193"/>
      <c r="G24" s="194">
        <f t="shared" si="0"/>
        <v>0</v>
      </c>
      <c r="H24" s="137">
        <v>21</v>
      </c>
      <c r="I24" s="136">
        <v>0</v>
      </c>
      <c r="J24" s="136">
        <f t="shared" si="1"/>
        <v>0</v>
      </c>
      <c r="K24" s="136">
        <v>0</v>
      </c>
      <c r="L24" s="136">
        <f t="shared" si="2"/>
        <v>0</v>
      </c>
      <c r="M24" s="137" t="s">
        <v>259</v>
      </c>
      <c r="N24" s="137" t="s">
        <v>822</v>
      </c>
      <c r="O24" s="137" t="s">
        <v>168</v>
      </c>
      <c r="P24" s="128"/>
      <c r="Q24" s="128"/>
      <c r="R24" s="128"/>
      <c r="S24" s="128"/>
      <c r="T24" s="128"/>
      <c r="U24" s="128"/>
      <c r="V24" s="128"/>
      <c r="W24" s="128" t="s">
        <v>252</v>
      </c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1" x14ac:dyDescent="0.2">
      <c r="A25" s="147">
        <v>17</v>
      </c>
      <c r="B25" s="148" t="s">
        <v>914</v>
      </c>
      <c r="C25" s="153" t="s">
        <v>915</v>
      </c>
      <c r="D25" s="149"/>
      <c r="E25" s="183">
        <v>14</v>
      </c>
      <c r="F25" s="193"/>
      <c r="G25" s="194">
        <f t="shared" si="0"/>
        <v>0</v>
      </c>
      <c r="H25" s="137">
        <v>21</v>
      </c>
      <c r="I25" s="136">
        <v>0</v>
      </c>
      <c r="J25" s="136">
        <f t="shared" si="1"/>
        <v>0</v>
      </c>
      <c r="K25" s="136">
        <v>0</v>
      </c>
      <c r="L25" s="136">
        <f t="shared" si="2"/>
        <v>0</v>
      </c>
      <c r="M25" s="137" t="s">
        <v>259</v>
      </c>
      <c r="N25" s="137" t="s">
        <v>822</v>
      </c>
      <c r="O25" s="137" t="s">
        <v>200</v>
      </c>
      <c r="P25" s="128"/>
      <c r="Q25" s="128"/>
      <c r="R25" s="128"/>
      <c r="S25" s="128"/>
      <c r="T25" s="128"/>
      <c r="U25" s="128"/>
      <c r="V25" s="128"/>
      <c r="W25" s="128" t="s">
        <v>201</v>
      </c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outlineLevel="1" x14ac:dyDescent="0.2">
      <c r="A26" s="147">
        <v>18</v>
      </c>
      <c r="B26" s="148" t="s">
        <v>916</v>
      </c>
      <c r="C26" s="153" t="s">
        <v>917</v>
      </c>
      <c r="D26" s="149"/>
      <c r="E26" s="183">
        <v>4</v>
      </c>
      <c r="F26" s="193"/>
      <c r="G26" s="194">
        <f t="shared" si="0"/>
        <v>0</v>
      </c>
      <c r="H26" s="137">
        <v>21</v>
      </c>
      <c r="I26" s="136">
        <v>0</v>
      </c>
      <c r="J26" s="136">
        <f t="shared" si="1"/>
        <v>0</v>
      </c>
      <c r="K26" s="136">
        <v>0</v>
      </c>
      <c r="L26" s="136">
        <f t="shared" si="2"/>
        <v>0</v>
      </c>
      <c r="M26" s="137" t="s">
        <v>259</v>
      </c>
      <c r="N26" s="137" t="s">
        <v>822</v>
      </c>
      <c r="O26" s="137" t="s">
        <v>200</v>
      </c>
      <c r="P26" s="128"/>
      <c r="Q26" s="128"/>
      <c r="R26" s="128"/>
      <c r="S26" s="128"/>
      <c r="T26" s="128"/>
      <c r="U26" s="128"/>
      <c r="V26" s="128"/>
      <c r="W26" s="128" t="s">
        <v>201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outlineLevel="1" x14ac:dyDescent="0.2">
      <c r="A27" s="147">
        <v>19</v>
      </c>
      <c r="B27" s="148" t="s">
        <v>918</v>
      </c>
      <c r="C27" s="153" t="s">
        <v>919</v>
      </c>
      <c r="D27" s="149"/>
      <c r="E27" s="183">
        <v>2</v>
      </c>
      <c r="F27" s="193"/>
      <c r="G27" s="194">
        <f t="shared" si="0"/>
        <v>0</v>
      </c>
      <c r="H27" s="137">
        <v>21</v>
      </c>
      <c r="I27" s="136">
        <v>0</v>
      </c>
      <c r="J27" s="136">
        <f t="shared" si="1"/>
        <v>0</v>
      </c>
      <c r="K27" s="136">
        <v>0</v>
      </c>
      <c r="L27" s="136">
        <f t="shared" si="2"/>
        <v>0</v>
      </c>
      <c r="M27" s="137" t="s">
        <v>259</v>
      </c>
      <c r="N27" s="137" t="s">
        <v>822</v>
      </c>
      <c r="O27" s="137" t="s">
        <v>200</v>
      </c>
      <c r="P27" s="128"/>
      <c r="Q27" s="128"/>
      <c r="R27" s="128"/>
      <c r="S27" s="128"/>
      <c r="T27" s="128"/>
      <c r="U27" s="128"/>
      <c r="V27" s="128"/>
      <c r="W27" s="128" t="s">
        <v>201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1" x14ac:dyDescent="0.2">
      <c r="A28" s="147">
        <v>20</v>
      </c>
      <c r="B28" s="148" t="s">
        <v>920</v>
      </c>
      <c r="C28" s="153" t="s">
        <v>921</v>
      </c>
      <c r="D28" s="149"/>
      <c r="E28" s="183">
        <v>2</v>
      </c>
      <c r="F28" s="193"/>
      <c r="G28" s="194">
        <f t="shared" si="0"/>
        <v>0</v>
      </c>
      <c r="H28" s="137">
        <v>21</v>
      </c>
      <c r="I28" s="136">
        <v>0</v>
      </c>
      <c r="J28" s="136">
        <f t="shared" si="1"/>
        <v>0</v>
      </c>
      <c r="K28" s="136">
        <v>0</v>
      </c>
      <c r="L28" s="136">
        <f t="shared" si="2"/>
        <v>0</v>
      </c>
      <c r="M28" s="137" t="s">
        <v>259</v>
      </c>
      <c r="N28" s="137" t="s">
        <v>822</v>
      </c>
      <c r="O28" s="137" t="s">
        <v>200</v>
      </c>
      <c r="P28" s="128"/>
      <c r="Q28" s="128"/>
      <c r="R28" s="128"/>
      <c r="S28" s="128"/>
      <c r="T28" s="128"/>
      <c r="U28" s="128"/>
      <c r="V28" s="128"/>
      <c r="W28" s="128" t="s">
        <v>201</v>
      </c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1" x14ac:dyDescent="0.2">
      <c r="A29" s="147">
        <v>21</v>
      </c>
      <c r="B29" s="148" t="s">
        <v>922</v>
      </c>
      <c r="C29" s="153" t="s">
        <v>923</v>
      </c>
      <c r="D29" s="149"/>
      <c r="E29" s="183">
        <v>2</v>
      </c>
      <c r="F29" s="193"/>
      <c r="G29" s="194">
        <f t="shared" si="0"/>
        <v>0</v>
      </c>
      <c r="H29" s="137">
        <v>21</v>
      </c>
      <c r="I29" s="136">
        <v>0</v>
      </c>
      <c r="J29" s="136">
        <f t="shared" si="1"/>
        <v>0</v>
      </c>
      <c r="K29" s="136">
        <v>0</v>
      </c>
      <c r="L29" s="136">
        <f t="shared" si="2"/>
        <v>0</v>
      </c>
      <c r="M29" s="137" t="s">
        <v>259</v>
      </c>
      <c r="N29" s="137" t="s">
        <v>822</v>
      </c>
      <c r="O29" s="137" t="s">
        <v>200</v>
      </c>
      <c r="P29" s="128"/>
      <c r="Q29" s="128"/>
      <c r="R29" s="128"/>
      <c r="S29" s="128"/>
      <c r="T29" s="128"/>
      <c r="U29" s="128"/>
      <c r="V29" s="128"/>
      <c r="W29" s="128" t="s">
        <v>201</v>
      </c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outlineLevel="1" x14ac:dyDescent="0.2">
      <c r="A30" s="147">
        <v>22</v>
      </c>
      <c r="B30" s="148" t="s">
        <v>924</v>
      </c>
      <c r="C30" s="153" t="s">
        <v>925</v>
      </c>
      <c r="D30" s="149"/>
      <c r="E30" s="183">
        <v>2</v>
      </c>
      <c r="F30" s="193"/>
      <c r="G30" s="194">
        <f t="shared" si="0"/>
        <v>0</v>
      </c>
      <c r="H30" s="137">
        <v>21</v>
      </c>
      <c r="I30" s="136">
        <v>0</v>
      </c>
      <c r="J30" s="136">
        <f t="shared" si="1"/>
        <v>0</v>
      </c>
      <c r="K30" s="136">
        <v>0</v>
      </c>
      <c r="L30" s="136">
        <f t="shared" si="2"/>
        <v>0</v>
      </c>
      <c r="M30" s="137" t="s">
        <v>259</v>
      </c>
      <c r="N30" s="137" t="s">
        <v>822</v>
      </c>
      <c r="O30" s="137" t="s">
        <v>200</v>
      </c>
      <c r="P30" s="128"/>
      <c r="Q30" s="128"/>
      <c r="R30" s="128"/>
      <c r="S30" s="128"/>
      <c r="T30" s="128"/>
      <c r="U30" s="128"/>
      <c r="V30" s="128"/>
      <c r="W30" s="128" t="s">
        <v>201</v>
      </c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</row>
    <row r="31" spans="1:50" outlineLevel="1" x14ac:dyDescent="0.2">
      <c r="A31" s="147">
        <v>23</v>
      </c>
      <c r="B31" s="148" t="s">
        <v>926</v>
      </c>
      <c r="C31" s="153" t="s">
        <v>927</v>
      </c>
      <c r="D31" s="149"/>
      <c r="E31" s="183">
        <v>1</v>
      </c>
      <c r="F31" s="193"/>
      <c r="G31" s="194">
        <f t="shared" si="0"/>
        <v>0</v>
      </c>
      <c r="H31" s="137">
        <v>21</v>
      </c>
      <c r="I31" s="136">
        <v>0</v>
      </c>
      <c r="J31" s="136">
        <f t="shared" si="1"/>
        <v>0</v>
      </c>
      <c r="K31" s="136">
        <v>0</v>
      </c>
      <c r="L31" s="136">
        <f t="shared" si="2"/>
        <v>0</v>
      </c>
      <c r="M31" s="137" t="s">
        <v>259</v>
      </c>
      <c r="N31" s="137" t="s">
        <v>822</v>
      </c>
      <c r="O31" s="137" t="s">
        <v>200</v>
      </c>
      <c r="P31" s="128"/>
      <c r="Q31" s="128"/>
      <c r="R31" s="128"/>
      <c r="S31" s="128"/>
      <c r="T31" s="128"/>
      <c r="U31" s="128"/>
      <c r="V31" s="128"/>
      <c r="W31" s="128" t="s">
        <v>201</v>
      </c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7">
        <v>24</v>
      </c>
      <c r="B32" s="148" t="s">
        <v>928</v>
      </c>
      <c r="C32" s="153" t="s">
        <v>929</v>
      </c>
      <c r="D32" s="149"/>
      <c r="E32" s="183">
        <v>1</v>
      </c>
      <c r="F32" s="193"/>
      <c r="G32" s="194">
        <f t="shared" si="0"/>
        <v>0</v>
      </c>
      <c r="H32" s="137">
        <v>21</v>
      </c>
      <c r="I32" s="136">
        <v>0</v>
      </c>
      <c r="J32" s="136">
        <f t="shared" si="1"/>
        <v>0</v>
      </c>
      <c r="K32" s="136">
        <v>0</v>
      </c>
      <c r="L32" s="136">
        <f t="shared" si="2"/>
        <v>0</v>
      </c>
      <c r="M32" s="137" t="s">
        <v>259</v>
      </c>
      <c r="N32" s="137" t="s">
        <v>822</v>
      </c>
      <c r="O32" s="137" t="s">
        <v>200</v>
      </c>
      <c r="P32" s="128"/>
      <c r="Q32" s="128"/>
      <c r="R32" s="128"/>
      <c r="S32" s="128"/>
      <c r="T32" s="128"/>
      <c r="U32" s="128"/>
      <c r="V32" s="128"/>
      <c r="W32" s="128" t="s">
        <v>201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outlineLevel="1" x14ac:dyDescent="0.2">
      <c r="A33" s="147">
        <v>25</v>
      </c>
      <c r="B33" s="148" t="s">
        <v>930</v>
      </c>
      <c r="C33" s="153" t="s">
        <v>931</v>
      </c>
      <c r="D33" s="149"/>
      <c r="E33" s="183">
        <v>12</v>
      </c>
      <c r="F33" s="193"/>
      <c r="G33" s="194">
        <f t="shared" si="0"/>
        <v>0</v>
      </c>
      <c r="H33" s="137">
        <v>21</v>
      </c>
      <c r="I33" s="136">
        <v>0</v>
      </c>
      <c r="J33" s="136">
        <f t="shared" si="1"/>
        <v>0</v>
      </c>
      <c r="K33" s="136">
        <v>0</v>
      </c>
      <c r="L33" s="136">
        <f t="shared" si="2"/>
        <v>0</v>
      </c>
      <c r="M33" s="137" t="s">
        <v>259</v>
      </c>
      <c r="N33" s="137" t="s">
        <v>822</v>
      </c>
      <c r="O33" s="137" t="s">
        <v>200</v>
      </c>
      <c r="P33" s="128"/>
      <c r="Q33" s="128"/>
      <c r="R33" s="128"/>
      <c r="S33" s="128"/>
      <c r="T33" s="128"/>
      <c r="U33" s="128"/>
      <c r="V33" s="128"/>
      <c r="W33" s="128" t="s">
        <v>201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outlineLevel="1" x14ac:dyDescent="0.2">
      <c r="A34" s="147">
        <v>26</v>
      </c>
      <c r="B34" s="148" t="s">
        <v>932</v>
      </c>
      <c r="C34" s="153" t="s">
        <v>933</v>
      </c>
      <c r="D34" s="149"/>
      <c r="E34" s="183">
        <v>40</v>
      </c>
      <c r="F34" s="193"/>
      <c r="G34" s="194">
        <f t="shared" si="0"/>
        <v>0</v>
      </c>
      <c r="H34" s="137">
        <v>21</v>
      </c>
      <c r="I34" s="136">
        <v>0</v>
      </c>
      <c r="J34" s="136">
        <f t="shared" si="1"/>
        <v>0</v>
      </c>
      <c r="K34" s="136">
        <v>0</v>
      </c>
      <c r="L34" s="136">
        <f t="shared" si="2"/>
        <v>0</v>
      </c>
      <c r="M34" s="137" t="s">
        <v>259</v>
      </c>
      <c r="N34" s="137" t="s">
        <v>822</v>
      </c>
      <c r="O34" s="137" t="s">
        <v>168</v>
      </c>
      <c r="P34" s="128"/>
      <c r="Q34" s="128"/>
      <c r="R34" s="128"/>
      <c r="S34" s="128"/>
      <c r="T34" s="128"/>
      <c r="U34" s="128"/>
      <c r="V34" s="128"/>
      <c r="W34" s="128" t="s">
        <v>252</v>
      </c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</row>
    <row r="35" spans="1:50" outlineLevel="1" x14ac:dyDescent="0.2">
      <c r="A35" s="147">
        <v>27</v>
      </c>
      <c r="B35" s="148" t="s">
        <v>934</v>
      </c>
      <c r="C35" s="153" t="s">
        <v>935</v>
      </c>
      <c r="D35" s="149"/>
      <c r="E35" s="183">
        <v>40</v>
      </c>
      <c r="F35" s="193"/>
      <c r="G35" s="194">
        <f t="shared" si="0"/>
        <v>0</v>
      </c>
      <c r="H35" s="137">
        <v>21</v>
      </c>
      <c r="I35" s="136">
        <v>0</v>
      </c>
      <c r="J35" s="136">
        <f t="shared" si="1"/>
        <v>0</v>
      </c>
      <c r="K35" s="136">
        <v>0</v>
      </c>
      <c r="L35" s="136">
        <f t="shared" si="2"/>
        <v>0</v>
      </c>
      <c r="M35" s="137" t="s">
        <v>259</v>
      </c>
      <c r="N35" s="137" t="s">
        <v>822</v>
      </c>
      <c r="O35" s="137" t="s">
        <v>200</v>
      </c>
      <c r="P35" s="128"/>
      <c r="Q35" s="128"/>
      <c r="R35" s="128"/>
      <c r="S35" s="128"/>
      <c r="T35" s="128"/>
      <c r="U35" s="128"/>
      <c r="V35" s="128"/>
      <c r="W35" s="128" t="s">
        <v>201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outlineLevel="1" x14ac:dyDescent="0.2">
      <c r="A36" s="147">
        <v>28</v>
      </c>
      <c r="B36" s="148" t="s">
        <v>936</v>
      </c>
      <c r="C36" s="153" t="s">
        <v>937</v>
      </c>
      <c r="D36" s="149"/>
      <c r="E36" s="183">
        <v>21</v>
      </c>
      <c r="F36" s="193"/>
      <c r="G36" s="194">
        <f t="shared" si="0"/>
        <v>0</v>
      </c>
      <c r="H36" s="137">
        <v>21</v>
      </c>
      <c r="I36" s="136">
        <v>0</v>
      </c>
      <c r="J36" s="136">
        <f t="shared" si="1"/>
        <v>0</v>
      </c>
      <c r="K36" s="136">
        <v>0</v>
      </c>
      <c r="L36" s="136">
        <f t="shared" si="2"/>
        <v>0</v>
      </c>
      <c r="M36" s="137" t="s">
        <v>259</v>
      </c>
      <c r="N36" s="137" t="s">
        <v>822</v>
      </c>
      <c r="O36" s="137" t="s">
        <v>200</v>
      </c>
      <c r="P36" s="128"/>
      <c r="Q36" s="128"/>
      <c r="R36" s="128"/>
      <c r="S36" s="128"/>
      <c r="T36" s="128"/>
      <c r="U36" s="128"/>
      <c r="V36" s="128"/>
      <c r="W36" s="128" t="s">
        <v>201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outlineLevel="1" x14ac:dyDescent="0.2">
      <c r="A37" s="147">
        <v>29</v>
      </c>
      <c r="B37" s="148" t="s">
        <v>938</v>
      </c>
      <c r="C37" s="153" t="s">
        <v>939</v>
      </c>
      <c r="D37" s="149"/>
      <c r="E37" s="183">
        <v>12</v>
      </c>
      <c r="F37" s="193"/>
      <c r="G37" s="194">
        <f t="shared" si="0"/>
        <v>0</v>
      </c>
      <c r="H37" s="137">
        <v>21</v>
      </c>
      <c r="I37" s="136">
        <v>0</v>
      </c>
      <c r="J37" s="136">
        <f t="shared" si="1"/>
        <v>0</v>
      </c>
      <c r="K37" s="136">
        <v>0</v>
      </c>
      <c r="L37" s="136">
        <f t="shared" si="2"/>
        <v>0</v>
      </c>
      <c r="M37" s="137" t="s">
        <v>259</v>
      </c>
      <c r="N37" s="137" t="s">
        <v>822</v>
      </c>
      <c r="O37" s="137" t="s">
        <v>200</v>
      </c>
      <c r="P37" s="128"/>
      <c r="Q37" s="128"/>
      <c r="R37" s="128"/>
      <c r="S37" s="128"/>
      <c r="T37" s="128"/>
      <c r="U37" s="128"/>
      <c r="V37" s="128"/>
      <c r="W37" s="128" t="s">
        <v>201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outlineLevel="1" x14ac:dyDescent="0.2">
      <c r="A38" s="147">
        <v>30</v>
      </c>
      <c r="B38" s="148" t="s">
        <v>940</v>
      </c>
      <c r="C38" s="153" t="s">
        <v>941</v>
      </c>
      <c r="D38" s="149"/>
      <c r="E38" s="183">
        <v>5</v>
      </c>
      <c r="F38" s="193"/>
      <c r="G38" s="194">
        <f t="shared" si="0"/>
        <v>0</v>
      </c>
      <c r="H38" s="137">
        <v>21</v>
      </c>
      <c r="I38" s="136">
        <v>0</v>
      </c>
      <c r="J38" s="136">
        <f t="shared" si="1"/>
        <v>0</v>
      </c>
      <c r="K38" s="136">
        <v>0</v>
      </c>
      <c r="L38" s="136">
        <f t="shared" si="2"/>
        <v>0</v>
      </c>
      <c r="M38" s="137" t="s">
        <v>259</v>
      </c>
      <c r="N38" s="137" t="s">
        <v>822</v>
      </c>
      <c r="O38" s="137" t="s">
        <v>200</v>
      </c>
      <c r="P38" s="128"/>
      <c r="Q38" s="128"/>
      <c r="R38" s="128"/>
      <c r="S38" s="128"/>
      <c r="T38" s="128"/>
      <c r="U38" s="128"/>
      <c r="V38" s="128"/>
      <c r="W38" s="128" t="s">
        <v>201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1:50" outlineLevel="1" x14ac:dyDescent="0.2">
      <c r="A39" s="147">
        <v>31</v>
      </c>
      <c r="B39" s="148" t="s">
        <v>942</v>
      </c>
      <c r="C39" s="153" t="s">
        <v>943</v>
      </c>
      <c r="D39" s="149"/>
      <c r="E39" s="183">
        <v>1</v>
      </c>
      <c r="F39" s="193"/>
      <c r="G39" s="194">
        <f t="shared" si="0"/>
        <v>0</v>
      </c>
      <c r="H39" s="137">
        <v>21</v>
      </c>
      <c r="I39" s="136">
        <v>0</v>
      </c>
      <c r="J39" s="136">
        <f t="shared" si="1"/>
        <v>0</v>
      </c>
      <c r="K39" s="136">
        <v>0</v>
      </c>
      <c r="L39" s="136">
        <f t="shared" si="2"/>
        <v>0</v>
      </c>
      <c r="M39" s="137" t="s">
        <v>259</v>
      </c>
      <c r="N39" s="137" t="s">
        <v>822</v>
      </c>
      <c r="O39" s="137" t="s">
        <v>200</v>
      </c>
      <c r="P39" s="128"/>
      <c r="Q39" s="128"/>
      <c r="R39" s="128"/>
      <c r="S39" s="128"/>
      <c r="T39" s="128"/>
      <c r="U39" s="128"/>
      <c r="V39" s="128"/>
      <c r="W39" s="128" t="s">
        <v>201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1" x14ac:dyDescent="0.2">
      <c r="A40" s="147">
        <v>32</v>
      </c>
      <c r="B40" s="148" t="s">
        <v>944</v>
      </c>
      <c r="C40" s="153" t="s">
        <v>945</v>
      </c>
      <c r="D40" s="149"/>
      <c r="E40" s="183">
        <v>3</v>
      </c>
      <c r="F40" s="193"/>
      <c r="G40" s="194">
        <f t="shared" si="0"/>
        <v>0</v>
      </c>
      <c r="H40" s="137">
        <v>21</v>
      </c>
      <c r="I40" s="136">
        <v>0</v>
      </c>
      <c r="J40" s="136">
        <f t="shared" si="1"/>
        <v>0</v>
      </c>
      <c r="K40" s="136">
        <v>0</v>
      </c>
      <c r="L40" s="136">
        <f t="shared" si="2"/>
        <v>0</v>
      </c>
      <c r="M40" s="137" t="s">
        <v>259</v>
      </c>
      <c r="N40" s="137" t="s">
        <v>822</v>
      </c>
      <c r="O40" s="137" t="s">
        <v>200</v>
      </c>
      <c r="P40" s="128"/>
      <c r="Q40" s="128"/>
      <c r="R40" s="128"/>
      <c r="S40" s="128"/>
      <c r="T40" s="128"/>
      <c r="U40" s="128"/>
      <c r="V40" s="128"/>
      <c r="W40" s="128" t="s">
        <v>201</v>
      </c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1" x14ac:dyDescent="0.2">
      <c r="A41" s="147">
        <v>33</v>
      </c>
      <c r="B41" s="148" t="s">
        <v>946</v>
      </c>
      <c r="C41" s="153" t="s">
        <v>947</v>
      </c>
      <c r="D41" s="149"/>
      <c r="E41" s="183">
        <v>5</v>
      </c>
      <c r="F41" s="193"/>
      <c r="G41" s="194">
        <f t="shared" si="0"/>
        <v>0</v>
      </c>
      <c r="H41" s="137">
        <v>21</v>
      </c>
      <c r="I41" s="136">
        <v>0</v>
      </c>
      <c r="J41" s="136">
        <f t="shared" si="1"/>
        <v>0</v>
      </c>
      <c r="K41" s="136">
        <v>0</v>
      </c>
      <c r="L41" s="136">
        <f t="shared" si="2"/>
        <v>0</v>
      </c>
      <c r="M41" s="137" t="s">
        <v>259</v>
      </c>
      <c r="N41" s="137" t="s">
        <v>822</v>
      </c>
      <c r="O41" s="137" t="s">
        <v>200</v>
      </c>
      <c r="P41" s="128"/>
      <c r="Q41" s="128"/>
      <c r="R41" s="128"/>
      <c r="S41" s="128"/>
      <c r="T41" s="128"/>
      <c r="U41" s="128"/>
      <c r="V41" s="128"/>
      <c r="W41" s="128" t="s">
        <v>201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outlineLevel="1" x14ac:dyDescent="0.2">
      <c r="A42" s="147">
        <v>34</v>
      </c>
      <c r="B42" s="148" t="s">
        <v>948</v>
      </c>
      <c r="C42" s="153" t="s">
        <v>949</v>
      </c>
      <c r="D42" s="149"/>
      <c r="E42" s="183">
        <v>4</v>
      </c>
      <c r="F42" s="193"/>
      <c r="G42" s="194">
        <f t="shared" si="0"/>
        <v>0</v>
      </c>
      <c r="H42" s="137">
        <v>21</v>
      </c>
      <c r="I42" s="136">
        <v>0</v>
      </c>
      <c r="J42" s="136">
        <f t="shared" si="1"/>
        <v>0</v>
      </c>
      <c r="K42" s="136">
        <v>0</v>
      </c>
      <c r="L42" s="136">
        <f t="shared" si="2"/>
        <v>0</v>
      </c>
      <c r="M42" s="137" t="s">
        <v>259</v>
      </c>
      <c r="N42" s="137" t="s">
        <v>822</v>
      </c>
      <c r="O42" s="137" t="s">
        <v>200</v>
      </c>
      <c r="P42" s="128"/>
      <c r="Q42" s="128"/>
      <c r="R42" s="128"/>
      <c r="S42" s="128"/>
      <c r="T42" s="128"/>
      <c r="U42" s="128"/>
      <c r="V42" s="128"/>
      <c r="W42" s="128" t="s">
        <v>201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1" x14ac:dyDescent="0.2">
      <c r="A43" s="147">
        <v>35</v>
      </c>
      <c r="B43" s="148" t="s">
        <v>950</v>
      </c>
      <c r="C43" s="153" t="s">
        <v>951</v>
      </c>
      <c r="D43" s="149"/>
      <c r="E43" s="183">
        <v>6</v>
      </c>
      <c r="F43" s="193"/>
      <c r="G43" s="194">
        <f t="shared" si="0"/>
        <v>0</v>
      </c>
      <c r="H43" s="137">
        <v>21</v>
      </c>
      <c r="I43" s="136">
        <v>0</v>
      </c>
      <c r="J43" s="136">
        <f t="shared" si="1"/>
        <v>0</v>
      </c>
      <c r="K43" s="136">
        <v>0</v>
      </c>
      <c r="L43" s="136">
        <f t="shared" si="2"/>
        <v>0</v>
      </c>
      <c r="M43" s="137" t="s">
        <v>259</v>
      </c>
      <c r="N43" s="137" t="s">
        <v>822</v>
      </c>
      <c r="O43" s="137" t="s">
        <v>200</v>
      </c>
      <c r="P43" s="128"/>
      <c r="Q43" s="128"/>
      <c r="R43" s="128"/>
      <c r="S43" s="128"/>
      <c r="T43" s="128"/>
      <c r="U43" s="128"/>
      <c r="V43" s="128"/>
      <c r="W43" s="128" t="s">
        <v>201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1" x14ac:dyDescent="0.2">
      <c r="A44" s="147">
        <v>36</v>
      </c>
      <c r="B44" s="148" t="s">
        <v>952</v>
      </c>
      <c r="C44" s="153" t="s">
        <v>953</v>
      </c>
      <c r="D44" s="149"/>
      <c r="E44" s="183">
        <v>5</v>
      </c>
      <c r="F44" s="193"/>
      <c r="G44" s="194">
        <f t="shared" si="0"/>
        <v>0</v>
      </c>
      <c r="H44" s="137">
        <v>21</v>
      </c>
      <c r="I44" s="136">
        <v>0</v>
      </c>
      <c r="J44" s="136">
        <f t="shared" si="1"/>
        <v>0</v>
      </c>
      <c r="K44" s="136">
        <v>0</v>
      </c>
      <c r="L44" s="136">
        <f t="shared" si="2"/>
        <v>0</v>
      </c>
      <c r="M44" s="137" t="s">
        <v>259</v>
      </c>
      <c r="N44" s="137" t="s">
        <v>822</v>
      </c>
      <c r="O44" s="137" t="s">
        <v>200</v>
      </c>
      <c r="P44" s="128"/>
      <c r="Q44" s="128"/>
      <c r="R44" s="128"/>
      <c r="S44" s="128"/>
      <c r="T44" s="128"/>
      <c r="U44" s="128"/>
      <c r="V44" s="128"/>
      <c r="W44" s="128" t="s">
        <v>201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outlineLevel="1" x14ac:dyDescent="0.2">
      <c r="A45" s="147">
        <v>37</v>
      </c>
      <c r="B45" s="148" t="s">
        <v>954</v>
      </c>
      <c r="C45" s="153" t="s">
        <v>955</v>
      </c>
      <c r="D45" s="149"/>
      <c r="E45" s="183">
        <v>41</v>
      </c>
      <c r="F45" s="193"/>
      <c r="G45" s="194">
        <f t="shared" si="0"/>
        <v>0</v>
      </c>
      <c r="H45" s="137">
        <v>21</v>
      </c>
      <c r="I45" s="136">
        <v>0</v>
      </c>
      <c r="J45" s="136">
        <f t="shared" si="1"/>
        <v>0</v>
      </c>
      <c r="K45" s="136">
        <v>0</v>
      </c>
      <c r="L45" s="136">
        <f t="shared" si="2"/>
        <v>0</v>
      </c>
      <c r="M45" s="137" t="s">
        <v>259</v>
      </c>
      <c r="N45" s="137" t="s">
        <v>822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252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outlineLevel="1" x14ac:dyDescent="0.2">
      <c r="A46" s="144">
        <v>38</v>
      </c>
      <c r="B46" s="145" t="s">
        <v>956</v>
      </c>
      <c r="C46" s="151" t="s">
        <v>937</v>
      </c>
      <c r="D46" s="146"/>
      <c r="E46" s="181">
        <v>41</v>
      </c>
      <c r="F46" s="190"/>
      <c r="G46" s="191">
        <f t="shared" si="0"/>
        <v>0</v>
      </c>
      <c r="H46" s="137">
        <v>21</v>
      </c>
      <c r="I46" s="136">
        <v>0</v>
      </c>
      <c r="J46" s="136">
        <f t="shared" si="1"/>
        <v>0</v>
      </c>
      <c r="K46" s="136">
        <v>0</v>
      </c>
      <c r="L46" s="136">
        <f t="shared" si="2"/>
        <v>0</v>
      </c>
      <c r="M46" s="137" t="s">
        <v>259</v>
      </c>
      <c r="N46" s="137" t="s">
        <v>822</v>
      </c>
      <c r="O46" s="137" t="s">
        <v>200</v>
      </c>
      <c r="P46" s="128"/>
      <c r="Q46" s="128"/>
      <c r="R46" s="128"/>
      <c r="S46" s="128"/>
      <c r="T46" s="128"/>
      <c r="U46" s="128"/>
      <c r="V46" s="128"/>
      <c r="W46" s="128" t="s">
        <v>201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x14ac:dyDescent="0.2">
      <c r="A47" s="3"/>
      <c r="B47" s="4"/>
      <c r="C47" s="154"/>
      <c r="D47" s="5"/>
      <c r="E47" s="179"/>
      <c r="F47" s="187"/>
      <c r="G47" s="187"/>
      <c r="H47" s="3"/>
      <c r="I47" s="3"/>
      <c r="J47" s="3"/>
      <c r="K47" s="3"/>
      <c r="L47" s="3"/>
      <c r="M47" s="3"/>
      <c r="N47" s="3"/>
      <c r="O47" s="3"/>
      <c r="U47">
        <v>12</v>
      </c>
      <c r="V47">
        <v>21</v>
      </c>
      <c r="W47" t="s">
        <v>154</v>
      </c>
    </row>
    <row r="48" spans="1:50" x14ac:dyDescent="0.2">
      <c r="A48" s="131"/>
      <c r="B48" s="132" t="s">
        <v>31</v>
      </c>
      <c r="C48" s="155"/>
      <c r="D48" s="133"/>
      <c r="E48" s="184"/>
      <c r="F48" s="195"/>
      <c r="G48" s="196">
        <f>G8</f>
        <v>0</v>
      </c>
      <c r="H48" s="3"/>
      <c r="I48" s="3"/>
      <c r="J48" s="3"/>
      <c r="K48" s="3"/>
      <c r="L48" s="3"/>
      <c r="M48" s="3"/>
      <c r="N48" s="3"/>
      <c r="O48" s="3"/>
      <c r="U48">
        <f>SUMIF(H7:H46,U47,G7:G46)</f>
        <v>0</v>
      </c>
      <c r="V48">
        <f>SUMIF(H7:H46,V47,G7:G46)</f>
        <v>0</v>
      </c>
      <c r="W48" t="s">
        <v>321</v>
      </c>
    </row>
    <row r="49" spans="1:23" x14ac:dyDescent="0.2">
      <c r="A49" s="3"/>
      <c r="B49" s="4"/>
      <c r="C49" s="154"/>
      <c r="D49" s="5"/>
      <c r="E49" s="179"/>
      <c r="F49" s="187"/>
      <c r="G49" s="187"/>
      <c r="H49" s="3"/>
      <c r="I49" s="3"/>
      <c r="J49" s="3"/>
      <c r="K49" s="3"/>
      <c r="L49" s="3"/>
      <c r="M49" s="3"/>
      <c r="N49" s="3"/>
      <c r="O49" s="3"/>
    </row>
    <row r="50" spans="1:23" x14ac:dyDescent="0.2">
      <c r="A50" s="3"/>
      <c r="B50" s="4"/>
      <c r="C50" s="154"/>
      <c r="D50" s="5"/>
      <c r="E50" s="179"/>
      <c r="F50" s="187"/>
      <c r="G50" s="187"/>
      <c r="H50" s="3"/>
      <c r="I50" s="3"/>
      <c r="J50" s="3"/>
      <c r="K50" s="3"/>
      <c r="L50" s="3"/>
      <c r="M50" s="3"/>
      <c r="N50" s="3"/>
      <c r="O50" s="3"/>
    </row>
    <row r="51" spans="1:23" x14ac:dyDescent="0.2">
      <c r="A51" s="266" t="s">
        <v>322</v>
      </c>
      <c r="B51" s="266"/>
      <c r="C51" s="267"/>
      <c r="D51" s="5"/>
      <c r="E51" s="179"/>
      <c r="F51" s="187"/>
      <c r="G51" s="187"/>
      <c r="H51" s="3"/>
      <c r="I51" s="3"/>
      <c r="J51" s="3"/>
      <c r="K51" s="3"/>
      <c r="L51" s="3"/>
      <c r="M51" s="3"/>
      <c r="N51" s="3"/>
      <c r="O51" s="3"/>
    </row>
    <row r="52" spans="1:23" x14ac:dyDescent="0.2">
      <c r="A52" s="247"/>
      <c r="B52" s="248"/>
      <c r="C52" s="249"/>
      <c r="D52" s="248"/>
      <c r="E52" s="248"/>
      <c r="F52" s="248"/>
      <c r="G52" s="250"/>
      <c r="H52" s="3"/>
      <c r="I52" s="3"/>
      <c r="J52" s="3"/>
      <c r="K52" s="3"/>
      <c r="L52" s="3"/>
      <c r="M52" s="3"/>
      <c r="N52" s="3"/>
      <c r="O52" s="3"/>
      <c r="W52" t="s">
        <v>323</v>
      </c>
    </row>
    <row r="53" spans="1:23" x14ac:dyDescent="0.2">
      <c r="A53" s="251"/>
      <c r="B53" s="252"/>
      <c r="C53" s="253"/>
      <c r="D53" s="252"/>
      <c r="E53" s="252"/>
      <c r="F53" s="252"/>
      <c r="G53" s="254"/>
      <c r="H53" s="3"/>
      <c r="I53" s="3"/>
      <c r="J53" s="3"/>
      <c r="K53" s="3"/>
      <c r="L53" s="3"/>
      <c r="M53" s="3"/>
      <c r="N53" s="3"/>
      <c r="O53" s="3"/>
    </row>
    <row r="54" spans="1:23" x14ac:dyDescent="0.2">
      <c r="A54" s="251"/>
      <c r="B54" s="252"/>
      <c r="C54" s="253"/>
      <c r="D54" s="252"/>
      <c r="E54" s="252"/>
      <c r="F54" s="252"/>
      <c r="G54" s="254"/>
      <c r="H54" s="3"/>
      <c r="I54" s="3"/>
      <c r="J54" s="3"/>
      <c r="K54" s="3"/>
      <c r="L54" s="3"/>
      <c r="M54" s="3"/>
      <c r="N54" s="3"/>
      <c r="O54" s="3"/>
    </row>
    <row r="55" spans="1:23" x14ac:dyDescent="0.2">
      <c r="A55" s="251"/>
      <c r="B55" s="252"/>
      <c r="C55" s="253"/>
      <c r="D55" s="252"/>
      <c r="E55" s="252"/>
      <c r="F55" s="252"/>
      <c r="G55" s="254"/>
      <c r="H55" s="3"/>
      <c r="I55" s="3"/>
      <c r="J55" s="3"/>
      <c r="K55" s="3"/>
      <c r="L55" s="3"/>
      <c r="M55" s="3"/>
      <c r="N55" s="3"/>
      <c r="O55" s="3"/>
    </row>
    <row r="56" spans="1:23" x14ac:dyDescent="0.2">
      <c r="A56" s="255"/>
      <c r="B56" s="256"/>
      <c r="C56" s="257"/>
      <c r="D56" s="256"/>
      <c r="E56" s="256"/>
      <c r="F56" s="256"/>
      <c r="G56" s="258"/>
      <c r="H56" s="3"/>
      <c r="I56" s="3"/>
      <c r="J56" s="3"/>
      <c r="K56" s="3"/>
      <c r="L56" s="3"/>
      <c r="M56" s="3"/>
      <c r="N56" s="3"/>
      <c r="O56" s="3"/>
    </row>
    <row r="57" spans="1:23" x14ac:dyDescent="0.2">
      <c r="A57" s="3"/>
      <c r="B57" s="4"/>
      <c r="C57" s="154"/>
      <c r="D57" s="5"/>
      <c r="E57" s="179"/>
      <c r="F57" s="187"/>
      <c r="G57" s="187"/>
      <c r="H57" s="3"/>
      <c r="I57" s="3"/>
      <c r="J57" s="3"/>
      <c r="K57" s="3"/>
      <c r="L57" s="3"/>
      <c r="M57" s="3"/>
      <c r="N57" s="3"/>
      <c r="O57" s="3"/>
    </row>
    <row r="58" spans="1:23" x14ac:dyDescent="0.2">
      <c r="C58" s="156"/>
      <c r="D58" s="8"/>
      <c r="W58" t="s">
        <v>324</v>
      </c>
    </row>
    <row r="59" spans="1:23" x14ac:dyDescent="0.2">
      <c r="D59" s="8"/>
    </row>
    <row r="60" spans="1:23" x14ac:dyDescent="0.2">
      <c r="D60" s="8"/>
    </row>
    <row r="61" spans="1:23" x14ac:dyDescent="0.2">
      <c r="D61" s="8"/>
    </row>
    <row r="62" spans="1:23" x14ac:dyDescent="0.2">
      <c r="D62" s="8"/>
    </row>
    <row r="63" spans="1:23" x14ac:dyDescent="0.2">
      <c r="D63" s="8"/>
    </row>
    <row r="64" spans="1:23" x14ac:dyDescent="0.2">
      <c r="D64" s="8"/>
    </row>
    <row r="65" spans="4:4" x14ac:dyDescent="0.2">
      <c r="D65" s="8"/>
    </row>
    <row r="66" spans="4:4" x14ac:dyDescent="0.2">
      <c r="D66" s="8"/>
    </row>
    <row r="67" spans="4:4" x14ac:dyDescent="0.2">
      <c r="D67" s="8"/>
    </row>
    <row r="68" spans="4:4" x14ac:dyDescent="0.2">
      <c r="D68" s="8"/>
    </row>
    <row r="69" spans="4:4" x14ac:dyDescent="0.2">
      <c r="D69" s="8"/>
    </row>
    <row r="70" spans="4:4" x14ac:dyDescent="0.2">
      <c r="D70" s="8"/>
    </row>
    <row r="71" spans="4:4" x14ac:dyDescent="0.2">
      <c r="D71" s="8"/>
    </row>
    <row r="72" spans="4:4" x14ac:dyDescent="0.2">
      <c r="D72" s="8"/>
    </row>
    <row r="73" spans="4:4" x14ac:dyDescent="0.2">
      <c r="D73" s="8"/>
    </row>
    <row r="74" spans="4:4" x14ac:dyDescent="0.2">
      <c r="D74" s="8"/>
    </row>
    <row r="75" spans="4:4" x14ac:dyDescent="0.2">
      <c r="D75" s="8"/>
    </row>
    <row r="76" spans="4:4" x14ac:dyDescent="0.2">
      <c r="D76" s="8"/>
    </row>
    <row r="77" spans="4:4" x14ac:dyDescent="0.2">
      <c r="D77" s="8"/>
    </row>
    <row r="78" spans="4:4" x14ac:dyDescent="0.2">
      <c r="D78" s="8"/>
    </row>
    <row r="79" spans="4:4" x14ac:dyDescent="0.2">
      <c r="D79" s="8"/>
    </row>
    <row r="80" spans="4:4" x14ac:dyDescent="0.2">
      <c r="D80" s="8"/>
    </row>
    <row r="81" spans="4:4" x14ac:dyDescent="0.2">
      <c r="D81" s="8"/>
    </row>
    <row r="82" spans="4:4" x14ac:dyDescent="0.2">
      <c r="D82" s="8"/>
    </row>
    <row r="83" spans="4:4" x14ac:dyDescent="0.2">
      <c r="D83" s="8"/>
    </row>
    <row r="84" spans="4:4" x14ac:dyDescent="0.2">
      <c r="D84" s="8"/>
    </row>
    <row r="85" spans="4:4" x14ac:dyDescent="0.2">
      <c r="D85" s="8"/>
    </row>
    <row r="86" spans="4:4" x14ac:dyDescent="0.2">
      <c r="D86" s="8"/>
    </row>
    <row r="87" spans="4:4" x14ac:dyDescent="0.2">
      <c r="D87" s="8"/>
    </row>
    <row r="88" spans="4:4" x14ac:dyDescent="0.2">
      <c r="D88" s="8"/>
    </row>
    <row r="89" spans="4:4" x14ac:dyDescent="0.2">
      <c r="D89" s="8"/>
    </row>
    <row r="90" spans="4:4" x14ac:dyDescent="0.2">
      <c r="D90" s="8"/>
    </row>
    <row r="91" spans="4:4" x14ac:dyDescent="0.2">
      <c r="D91" s="8"/>
    </row>
    <row r="92" spans="4:4" x14ac:dyDescent="0.2">
      <c r="D92" s="8"/>
    </row>
    <row r="93" spans="4:4" x14ac:dyDescent="0.2">
      <c r="D93" s="8"/>
    </row>
    <row r="94" spans="4:4" x14ac:dyDescent="0.2">
      <c r="D94" s="8"/>
    </row>
    <row r="95" spans="4:4" x14ac:dyDescent="0.2">
      <c r="D95" s="8"/>
    </row>
    <row r="96" spans="4:4" x14ac:dyDescent="0.2">
      <c r="D96" s="8"/>
    </row>
    <row r="97" spans="4:4" x14ac:dyDescent="0.2">
      <c r="D97" s="8"/>
    </row>
    <row r="98" spans="4:4" x14ac:dyDescent="0.2">
      <c r="D98" s="8"/>
    </row>
    <row r="99" spans="4:4" x14ac:dyDescent="0.2">
      <c r="D99" s="8"/>
    </row>
    <row r="100" spans="4:4" x14ac:dyDescent="0.2">
      <c r="D100" s="8"/>
    </row>
    <row r="101" spans="4:4" x14ac:dyDescent="0.2">
      <c r="D101" s="8"/>
    </row>
    <row r="102" spans="4:4" x14ac:dyDescent="0.2">
      <c r="D102" s="8"/>
    </row>
    <row r="103" spans="4:4" x14ac:dyDescent="0.2">
      <c r="D103" s="8"/>
    </row>
    <row r="104" spans="4:4" x14ac:dyDescent="0.2">
      <c r="D104" s="8"/>
    </row>
    <row r="105" spans="4:4" x14ac:dyDescent="0.2">
      <c r="D105" s="8"/>
    </row>
    <row r="106" spans="4:4" x14ac:dyDescent="0.2">
      <c r="D106" s="8"/>
    </row>
    <row r="107" spans="4:4" x14ac:dyDescent="0.2">
      <c r="D107" s="8"/>
    </row>
    <row r="108" spans="4:4" x14ac:dyDescent="0.2">
      <c r="D108" s="8"/>
    </row>
    <row r="109" spans="4:4" x14ac:dyDescent="0.2">
      <c r="D109" s="8"/>
    </row>
    <row r="110" spans="4:4" x14ac:dyDescent="0.2">
      <c r="D110" s="8"/>
    </row>
    <row r="111" spans="4:4" x14ac:dyDescent="0.2">
      <c r="D111" s="8"/>
    </row>
    <row r="112" spans="4:4" x14ac:dyDescent="0.2">
      <c r="D112" s="8"/>
    </row>
    <row r="113" spans="4:4" x14ac:dyDescent="0.2">
      <c r="D113" s="8"/>
    </row>
    <row r="114" spans="4:4" x14ac:dyDescent="0.2">
      <c r="D114" s="8"/>
    </row>
    <row r="115" spans="4:4" x14ac:dyDescent="0.2">
      <c r="D115" s="8"/>
    </row>
    <row r="116" spans="4:4" x14ac:dyDescent="0.2">
      <c r="D116" s="8"/>
    </row>
    <row r="117" spans="4:4" x14ac:dyDescent="0.2">
      <c r="D117" s="8"/>
    </row>
    <row r="118" spans="4:4" x14ac:dyDescent="0.2">
      <c r="D118" s="8"/>
    </row>
    <row r="119" spans="4:4" x14ac:dyDescent="0.2">
      <c r="D119" s="8"/>
    </row>
    <row r="120" spans="4:4" x14ac:dyDescent="0.2">
      <c r="D120" s="8"/>
    </row>
    <row r="121" spans="4:4" x14ac:dyDescent="0.2">
      <c r="D121" s="8"/>
    </row>
    <row r="122" spans="4:4" x14ac:dyDescent="0.2">
      <c r="D122" s="8"/>
    </row>
    <row r="123" spans="4:4" x14ac:dyDescent="0.2">
      <c r="D123" s="8"/>
    </row>
    <row r="124" spans="4:4" x14ac:dyDescent="0.2">
      <c r="D124" s="8"/>
    </row>
    <row r="125" spans="4:4" x14ac:dyDescent="0.2">
      <c r="D125" s="8"/>
    </row>
    <row r="126" spans="4:4" x14ac:dyDescent="0.2">
      <c r="D126" s="8"/>
    </row>
    <row r="127" spans="4:4" x14ac:dyDescent="0.2">
      <c r="D127" s="8"/>
    </row>
    <row r="128" spans="4:4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52:G56"/>
    <mergeCell ref="A1:G1"/>
    <mergeCell ref="C2:G2"/>
    <mergeCell ref="C3:G3"/>
    <mergeCell ref="C4:G4"/>
    <mergeCell ref="A51:C51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5E624-2CF3-4A22-986B-C43BA77AE2E1}">
  <sheetPr>
    <outlinePr summaryBelow="0"/>
  </sheetPr>
  <dimension ref="A1:AX5000"/>
  <sheetViews>
    <sheetView view="pageBreakPreview" zoomScaleNormal="100" zoomScaleSheetLayoutView="100" workbookViewId="0">
      <pane ySplit="7" topLeftCell="A8" activePane="bottomLeft" state="frozen"/>
      <selection activeCell="G34" sqref="G34:I34"/>
      <selection pane="bottomLeft" activeCell="C2" sqref="C2:G2"/>
    </sheetView>
  </sheetViews>
  <sheetFormatPr defaultRowHeight="12.75" outlineLevelRow="1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85</v>
      </c>
      <c r="C4" s="263" t="s">
        <v>86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99</v>
      </c>
      <c r="C8" s="150" t="s">
        <v>100</v>
      </c>
      <c r="D8" s="143"/>
      <c r="E8" s="180"/>
      <c r="F8" s="188"/>
      <c r="G8" s="189">
        <f>SUMIF(W9:W11,"&lt;&gt;NOR",G9:G11)</f>
        <v>0</v>
      </c>
      <c r="H8" s="140"/>
      <c r="I8" s="139"/>
      <c r="J8" s="139">
        <f>SUM(J9:J11)</f>
        <v>1</v>
      </c>
      <c r="K8" s="139"/>
      <c r="L8" s="139">
        <f>SUM(L9:L11)</f>
        <v>1</v>
      </c>
      <c r="M8" s="140"/>
      <c r="N8" s="140"/>
      <c r="O8" s="140"/>
      <c r="W8" t="s">
        <v>163</v>
      </c>
    </row>
    <row r="9" spans="1:50" outlineLevel="1" x14ac:dyDescent="0.2">
      <c r="A9" s="147">
        <v>1</v>
      </c>
      <c r="B9" s="148" t="s">
        <v>957</v>
      </c>
      <c r="C9" s="153" t="s">
        <v>958</v>
      </c>
      <c r="D9" s="149" t="s">
        <v>231</v>
      </c>
      <c r="E9" s="183">
        <v>2</v>
      </c>
      <c r="F9" s="193"/>
      <c r="G9" s="194">
        <f>ROUND(E9*F9,2)</f>
        <v>0</v>
      </c>
      <c r="H9" s="137">
        <v>21</v>
      </c>
      <c r="I9" s="136">
        <v>0</v>
      </c>
      <c r="J9" s="136">
        <f>ROUND(E9*I9,2)</f>
        <v>0</v>
      </c>
      <c r="K9" s="136">
        <v>0</v>
      </c>
      <c r="L9" s="136">
        <f>ROUND(E9*K9,2)</f>
        <v>0</v>
      </c>
      <c r="M9" s="137" t="s">
        <v>259</v>
      </c>
      <c r="N9" s="137" t="s">
        <v>822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1" x14ac:dyDescent="0.2">
      <c r="A10" s="147">
        <v>2</v>
      </c>
      <c r="B10" s="148" t="s">
        <v>959</v>
      </c>
      <c r="C10" s="153" t="s">
        <v>960</v>
      </c>
      <c r="D10" s="149" t="s">
        <v>231</v>
      </c>
      <c r="E10" s="183">
        <v>2</v>
      </c>
      <c r="F10" s="193"/>
      <c r="G10" s="194">
        <f>ROUND(E10*F10,2)</f>
        <v>0</v>
      </c>
      <c r="H10" s="137">
        <v>21</v>
      </c>
      <c r="I10" s="136">
        <v>0</v>
      </c>
      <c r="J10" s="136">
        <f>ROUND(E10*I10,2)</f>
        <v>0</v>
      </c>
      <c r="K10" s="136">
        <v>0</v>
      </c>
      <c r="L10" s="136">
        <f>ROUND(E10*K10,2)</f>
        <v>0</v>
      </c>
      <c r="M10" s="137" t="s">
        <v>259</v>
      </c>
      <c r="N10" s="137" t="s">
        <v>822</v>
      </c>
      <c r="O10" s="137" t="s">
        <v>168</v>
      </c>
      <c r="P10" s="128"/>
      <c r="Q10" s="128"/>
      <c r="R10" s="128"/>
      <c r="S10" s="128"/>
      <c r="T10" s="128"/>
      <c r="U10" s="128"/>
      <c r="V10" s="128"/>
      <c r="W10" s="128" t="s">
        <v>169</v>
      </c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1" x14ac:dyDescent="0.2">
      <c r="A11" s="144">
        <v>3</v>
      </c>
      <c r="B11" s="145" t="s">
        <v>961</v>
      </c>
      <c r="C11" s="151" t="s">
        <v>962</v>
      </c>
      <c r="D11" s="146" t="s">
        <v>231</v>
      </c>
      <c r="E11" s="181">
        <v>1</v>
      </c>
      <c r="F11" s="190"/>
      <c r="G11" s="191">
        <f>ROUND(E11*F11,2)</f>
        <v>0</v>
      </c>
      <c r="H11" s="137">
        <v>21</v>
      </c>
      <c r="I11" s="136">
        <v>1</v>
      </c>
      <c r="J11" s="136">
        <f>ROUND(E11*I11,2)</f>
        <v>1</v>
      </c>
      <c r="K11" s="136">
        <v>1</v>
      </c>
      <c r="L11" s="136">
        <f>ROUND(E11*K11,2)</f>
        <v>1</v>
      </c>
      <c r="M11" s="137" t="s">
        <v>259</v>
      </c>
      <c r="N11" s="137" t="s">
        <v>822</v>
      </c>
      <c r="O11" s="137" t="s">
        <v>168</v>
      </c>
      <c r="P11" s="128"/>
      <c r="Q11" s="128"/>
      <c r="R11" s="128"/>
      <c r="S11" s="128"/>
      <c r="T11" s="128"/>
      <c r="U11" s="128"/>
      <c r="V11" s="128"/>
      <c r="W11" s="128" t="s">
        <v>169</v>
      </c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x14ac:dyDescent="0.2">
      <c r="A12" s="3"/>
      <c r="B12" s="4"/>
      <c r="C12" s="154"/>
      <c r="D12" s="5"/>
      <c r="E12" s="179"/>
      <c r="F12" s="187"/>
      <c r="G12" s="187"/>
      <c r="H12" s="3"/>
      <c r="I12" s="3"/>
      <c r="J12" s="3"/>
      <c r="K12" s="3"/>
      <c r="L12" s="3"/>
      <c r="M12" s="3"/>
      <c r="N12" s="3"/>
      <c r="O12" s="3"/>
      <c r="U12">
        <v>12</v>
      </c>
      <c r="V12">
        <v>21</v>
      </c>
      <c r="W12" t="s">
        <v>154</v>
      </c>
    </row>
    <row r="13" spans="1:50" x14ac:dyDescent="0.2">
      <c r="A13" s="131"/>
      <c r="B13" s="132" t="s">
        <v>31</v>
      </c>
      <c r="C13" s="155"/>
      <c r="D13" s="133"/>
      <c r="E13" s="184"/>
      <c r="F13" s="195"/>
      <c r="G13" s="196">
        <f>G8</f>
        <v>0</v>
      </c>
      <c r="H13" s="3"/>
      <c r="I13" s="3"/>
      <c r="J13" s="3"/>
      <c r="K13" s="3"/>
      <c r="L13" s="3"/>
      <c r="M13" s="3"/>
      <c r="N13" s="3"/>
      <c r="O13" s="3"/>
      <c r="U13">
        <f>SUMIF(H7:H11,U12,G7:G11)</f>
        <v>0</v>
      </c>
      <c r="V13">
        <f>SUMIF(H7:H11,V12,G7:G11)</f>
        <v>0</v>
      </c>
      <c r="W13" t="s">
        <v>321</v>
      </c>
    </row>
    <row r="14" spans="1:50" x14ac:dyDescent="0.2">
      <c r="A14" s="3"/>
      <c r="B14" s="4"/>
      <c r="C14" s="154"/>
      <c r="D14" s="5"/>
      <c r="E14" s="179"/>
      <c r="F14" s="187"/>
      <c r="G14" s="187"/>
      <c r="H14" s="3"/>
      <c r="I14" s="3"/>
      <c r="J14" s="3"/>
      <c r="K14" s="3"/>
      <c r="L14" s="3"/>
      <c r="M14" s="3"/>
      <c r="N14" s="3"/>
      <c r="O14" s="3"/>
    </row>
    <row r="15" spans="1:50" x14ac:dyDescent="0.2">
      <c r="A15" s="3"/>
      <c r="B15" s="4"/>
      <c r="C15" s="154"/>
      <c r="D15" s="5"/>
      <c r="E15" s="179"/>
      <c r="F15" s="187"/>
      <c r="G15" s="187"/>
      <c r="H15" s="3"/>
      <c r="I15" s="3"/>
      <c r="J15" s="3"/>
      <c r="K15" s="3"/>
      <c r="L15" s="3"/>
      <c r="M15" s="3"/>
      <c r="N15" s="3"/>
      <c r="O15" s="3"/>
    </row>
    <row r="16" spans="1:50" x14ac:dyDescent="0.2">
      <c r="A16" s="266" t="s">
        <v>322</v>
      </c>
      <c r="B16" s="266"/>
      <c r="C16" s="267"/>
      <c r="D16" s="5"/>
      <c r="E16" s="179"/>
      <c r="F16" s="187"/>
      <c r="G16" s="187"/>
      <c r="H16" s="3"/>
      <c r="I16" s="3"/>
      <c r="J16" s="3"/>
      <c r="K16" s="3"/>
      <c r="L16" s="3"/>
      <c r="M16" s="3"/>
      <c r="N16" s="3"/>
      <c r="O16" s="3"/>
    </row>
    <row r="17" spans="1:23" x14ac:dyDescent="0.2">
      <c r="A17" s="247"/>
      <c r="B17" s="248"/>
      <c r="C17" s="249"/>
      <c r="D17" s="248"/>
      <c r="E17" s="248"/>
      <c r="F17" s="248"/>
      <c r="G17" s="250"/>
      <c r="H17" s="3"/>
      <c r="I17" s="3"/>
      <c r="J17" s="3"/>
      <c r="K17" s="3"/>
      <c r="L17" s="3"/>
      <c r="M17" s="3"/>
      <c r="N17" s="3"/>
      <c r="O17" s="3"/>
      <c r="W17" t="s">
        <v>323</v>
      </c>
    </row>
    <row r="18" spans="1:23" x14ac:dyDescent="0.2">
      <c r="A18" s="251"/>
      <c r="B18" s="252"/>
      <c r="C18" s="253"/>
      <c r="D18" s="252"/>
      <c r="E18" s="252"/>
      <c r="F18" s="252"/>
      <c r="G18" s="254"/>
      <c r="H18" s="3"/>
      <c r="I18" s="3"/>
      <c r="J18" s="3"/>
      <c r="K18" s="3"/>
      <c r="L18" s="3"/>
      <c r="M18" s="3"/>
      <c r="N18" s="3"/>
      <c r="O18" s="3"/>
    </row>
    <row r="19" spans="1:23" x14ac:dyDescent="0.2">
      <c r="A19" s="251"/>
      <c r="B19" s="252"/>
      <c r="C19" s="253"/>
      <c r="D19" s="252"/>
      <c r="E19" s="252"/>
      <c r="F19" s="252"/>
      <c r="G19" s="254"/>
      <c r="H19" s="3"/>
      <c r="I19" s="3"/>
      <c r="J19" s="3"/>
      <c r="K19" s="3"/>
      <c r="L19" s="3"/>
      <c r="M19" s="3"/>
      <c r="N19" s="3"/>
      <c r="O19" s="3"/>
    </row>
    <row r="20" spans="1:23" x14ac:dyDescent="0.2">
      <c r="A20" s="251"/>
      <c r="B20" s="252"/>
      <c r="C20" s="253"/>
      <c r="D20" s="252"/>
      <c r="E20" s="252"/>
      <c r="F20" s="252"/>
      <c r="G20" s="254"/>
      <c r="H20" s="3"/>
      <c r="I20" s="3"/>
      <c r="J20" s="3"/>
      <c r="K20" s="3"/>
      <c r="L20" s="3"/>
      <c r="M20" s="3"/>
      <c r="N20" s="3"/>
      <c r="O20" s="3"/>
    </row>
    <row r="21" spans="1:23" x14ac:dyDescent="0.2">
      <c r="A21" s="255"/>
      <c r="B21" s="256"/>
      <c r="C21" s="257"/>
      <c r="D21" s="256"/>
      <c r="E21" s="256"/>
      <c r="F21" s="256"/>
      <c r="G21" s="258"/>
      <c r="H21" s="3"/>
      <c r="I21" s="3"/>
      <c r="J21" s="3"/>
      <c r="K21" s="3"/>
      <c r="L21" s="3"/>
      <c r="M21" s="3"/>
      <c r="N21" s="3"/>
      <c r="O21" s="3"/>
    </row>
    <row r="22" spans="1:23" x14ac:dyDescent="0.2">
      <c r="A22" s="3"/>
      <c r="B22" s="4"/>
      <c r="C22" s="154"/>
      <c r="D22" s="5"/>
      <c r="E22" s="179"/>
      <c r="F22" s="187"/>
      <c r="G22" s="187"/>
      <c r="H22" s="3"/>
      <c r="I22" s="3"/>
      <c r="J22" s="3"/>
      <c r="K22" s="3"/>
      <c r="L22" s="3"/>
      <c r="M22" s="3"/>
      <c r="N22" s="3"/>
      <c r="O22" s="3"/>
    </row>
    <row r="23" spans="1:23" x14ac:dyDescent="0.2">
      <c r="C23" s="156"/>
      <c r="D23" s="8"/>
      <c r="W23" t="s">
        <v>324</v>
      </c>
    </row>
    <row r="24" spans="1:23" x14ac:dyDescent="0.2">
      <c r="D24" s="8"/>
    </row>
    <row r="25" spans="1:23" x14ac:dyDescent="0.2">
      <c r="D25" s="8"/>
    </row>
    <row r="26" spans="1:23" x14ac:dyDescent="0.2">
      <c r="D26" s="8"/>
    </row>
    <row r="27" spans="1:23" x14ac:dyDescent="0.2">
      <c r="D27" s="8"/>
    </row>
    <row r="28" spans="1:23" x14ac:dyDescent="0.2">
      <c r="D28" s="8"/>
    </row>
    <row r="29" spans="1:23" x14ac:dyDescent="0.2">
      <c r="D29" s="8"/>
    </row>
    <row r="30" spans="1:23" x14ac:dyDescent="0.2">
      <c r="D30" s="8"/>
    </row>
    <row r="31" spans="1:23" x14ac:dyDescent="0.2">
      <c r="D31" s="8"/>
    </row>
    <row r="32" spans="1:23" x14ac:dyDescent="0.2">
      <c r="D32" s="8"/>
    </row>
    <row r="33" spans="4:4" x14ac:dyDescent="0.2">
      <c r="D33" s="8"/>
    </row>
    <row r="34" spans="4:4" x14ac:dyDescent="0.2">
      <c r="D34" s="8"/>
    </row>
    <row r="35" spans="4:4" x14ac:dyDescent="0.2">
      <c r="D35" s="8"/>
    </row>
    <row r="36" spans="4:4" x14ac:dyDescent="0.2">
      <c r="D36" s="8"/>
    </row>
    <row r="37" spans="4:4" x14ac:dyDescent="0.2">
      <c r="D37" s="8"/>
    </row>
    <row r="38" spans="4:4" x14ac:dyDescent="0.2">
      <c r="D38" s="8"/>
    </row>
    <row r="39" spans="4:4" x14ac:dyDescent="0.2">
      <c r="D39" s="8"/>
    </row>
    <row r="40" spans="4:4" x14ac:dyDescent="0.2">
      <c r="D40" s="8"/>
    </row>
    <row r="41" spans="4:4" x14ac:dyDescent="0.2">
      <c r="D41" s="8"/>
    </row>
    <row r="42" spans="4:4" x14ac:dyDescent="0.2">
      <c r="D42" s="8"/>
    </row>
    <row r="43" spans="4:4" x14ac:dyDescent="0.2">
      <c r="D43" s="8"/>
    </row>
    <row r="44" spans="4:4" x14ac:dyDescent="0.2">
      <c r="D44" s="8"/>
    </row>
    <row r="45" spans="4:4" x14ac:dyDescent="0.2">
      <c r="D45" s="8"/>
    </row>
    <row r="46" spans="4:4" x14ac:dyDescent="0.2">
      <c r="D46" s="8"/>
    </row>
    <row r="47" spans="4:4" x14ac:dyDescent="0.2">
      <c r="D47" s="8"/>
    </row>
    <row r="48" spans="4:4" x14ac:dyDescent="0.2">
      <c r="D48" s="8"/>
    </row>
    <row r="49" spans="4:4" x14ac:dyDescent="0.2">
      <c r="D49" s="8"/>
    </row>
    <row r="50" spans="4:4" x14ac:dyDescent="0.2">
      <c r="D50" s="8"/>
    </row>
    <row r="51" spans="4:4" x14ac:dyDescent="0.2">
      <c r="D51" s="8"/>
    </row>
    <row r="52" spans="4:4" x14ac:dyDescent="0.2">
      <c r="D52" s="8"/>
    </row>
    <row r="53" spans="4:4" x14ac:dyDescent="0.2">
      <c r="D53" s="8"/>
    </row>
    <row r="54" spans="4:4" x14ac:dyDescent="0.2">
      <c r="D54" s="8"/>
    </row>
    <row r="55" spans="4:4" x14ac:dyDescent="0.2">
      <c r="D55" s="8"/>
    </row>
    <row r="56" spans="4:4" x14ac:dyDescent="0.2">
      <c r="D56" s="8"/>
    </row>
    <row r="57" spans="4:4" x14ac:dyDescent="0.2">
      <c r="D57" s="8"/>
    </row>
    <row r="58" spans="4:4" x14ac:dyDescent="0.2">
      <c r="D58" s="8"/>
    </row>
    <row r="59" spans="4:4" x14ac:dyDescent="0.2">
      <c r="D59" s="8"/>
    </row>
    <row r="60" spans="4:4" x14ac:dyDescent="0.2">
      <c r="D60" s="8"/>
    </row>
    <row r="61" spans="4:4" x14ac:dyDescent="0.2">
      <c r="D61" s="8"/>
    </row>
    <row r="62" spans="4:4" x14ac:dyDescent="0.2">
      <c r="D62" s="8"/>
    </row>
    <row r="63" spans="4:4" x14ac:dyDescent="0.2">
      <c r="D63" s="8"/>
    </row>
    <row r="64" spans="4:4" x14ac:dyDescent="0.2">
      <c r="D64" s="8"/>
    </row>
    <row r="65" spans="4:4" x14ac:dyDescent="0.2">
      <c r="D65" s="8"/>
    </row>
    <row r="66" spans="4:4" x14ac:dyDescent="0.2">
      <c r="D66" s="8"/>
    </row>
    <row r="67" spans="4:4" x14ac:dyDescent="0.2">
      <c r="D67" s="8"/>
    </row>
    <row r="68" spans="4:4" x14ac:dyDescent="0.2">
      <c r="D68" s="8"/>
    </row>
    <row r="69" spans="4:4" x14ac:dyDescent="0.2">
      <c r="D69" s="8"/>
    </row>
    <row r="70" spans="4:4" x14ac:dyDescent="0.2">
      <c r="D70" s="8"/>
    </row>
    <row r="71" spans="4:4" x14ac:dyDescent="0.2">
      <c r="D71" s="8"/>
    </row>
    <row r="72" spans="4:4" x14ac:dyDescent="0.2">
      <c r="D72" s="8"/>
    </row>
    <row r="73" spans="4:4" x14ac:dyDescent="0.2">
      <c r="D73" s="8"/>
    </row>
    <row r="74" spans="4:4" x14ac:dyDescent="0.2">
      <c r="D74" s="8"/>
    </row>
    <row r="75" spans="4:4" x14ac:dyDescent="0.2">
      <c r="D75" s="8"/>
    </row>
    <row r="76" spans="4:4" x14ac:dyDescent="0.2">
      <c r="D76" s="8"/>
    </row>
    <row r="77" spans="4:4" x14ac:dyDescent="0.2">
      <c r="D77" s="8"/>
    </row>
    <row r="78" spans="4:4" x14ac:dyDescent="0.2">
      <c r="D78" s="8"/>
    </row>
    <row r="79" spans="4:4" x14ac:dyDescent="0.2">
      <c r="D79" s="8"/>
    </row>
    <row r="80" spans="4:4" x14ac:dyDescent="0.2">
      <c r="D80" s="8"/>
    </row>
    <row r="81" spans="4:4" x14ac:dyDescent="0.2">
      <c r="D81" s="8"/>
    </row>
    <row r="82" spans="4:4" x14ac:dyDescent="0.2">
      <c r="D82" s="8"/>
    </row>
    <row r="83" spans="4:4" x14ac:dyDescent="0.2">
      <c r="D83" s="8"/>
    </row>
    <row r="84" spans="4:4" x14ac:dyDescent="0.2">
      <c r="D84" s="8"/>
    </row>
    <row r="85" spans="4:4" x14ac:dyDescent="0.2">
      <c r="D85" s="8"/>
    </row>
    <row r="86" spans="4:4" x14ac:dyDescent="0.2">
      <c r="D86" s="8"/>
    </row>
    <row r="87" spans="4:4" x14ac:dyDescent="0.2">
      <c r="D87" s="8"/>
    </row>
    <row r="88" spans="4:4" x14ac:dyDescent="0.2">
      <c r="D88" s="8"/>
    </row>
    <row r="89" spans="4:4" x14ac:dyDescent="0.2">
      <c r="D89" s="8"/>
    </row>
    <row r="90" spans="4:4" x14ac:dyDescent="0.2">
      <c r="D90" s="8"/>
    </row>
    <row r="91" spans="4:4" x14ac:dyDescent="0.2">
      <c r="D91" s="8"/>
    </row>
    <row r="92" spans="4:4" x14ac:dyDescent="0.2">
      <c r="D92" s="8"/>
    </row>
    <row r="93" spans="4:4" x14ac:dyDescent="0.2">
      <c r="D93" s="8"/>
    </row>
    <row r="94" spans="4:4" x14ac:dyDescent="0.2">
      <c r="D94" s="8"/>
    </row>
    <row r="95" spans="4:4" x14ac:dyDescent="0.2">
      <c r="D95" s="8"/>
    </row>
    <row r="96" spans="4:4" x14ac:dyDescent="0.2">
      <c r="D96" s="8"/>
    </row>
    <row r="97" spans="4:4" x14ac:dyDescent="0.2">
      <c r="D97" s="8"/>
    </row>
    <row r="98" spans="4:4" x14ac:dyDescent="0.2">
      <c r="D98" s="8"/>
    </row>
    <row r="99" spans="4:4" x14ac:dyDescent="0.2">
      <c r="D99" s="8"/>
    </row>
    <row r="100" spans="4:4" x14ac:dyDescent="0.2">
      <c r="D100" s="8"/>
    </row>
    <row r="101" spans="4:4" x14ac:dyDescent="0.2">
      <c r="D101" s="8"/>
    </row>
    <row r="102" spans="4:4" x14ac:dyDescent="0.2">
      <c r="D102" s="8"/>
    </row>
    <row r="103" spans="4:4" x14ac:dyDescent="0.2">
      <c r="D103" s="8"/>
    </row>
    <row r="104" spans="4:4" x14ac:dyDescent="0.2">
      <c r="D104" s="8"/>
    </row>
    <row r="105" spans="4:4" x14ac:dyDescent="0.2">
      <c r="D105" s="8"/>
    </row>
    <row r="106" spans="4:4" x14ac:dyDescent="0.2">
      <c r="D106" s="8"/>
    </row>
    <row r="107" spans="4:4" x14ac:dyDescent="0.2">
      <c r="D107" s="8"/>
    </row>
    <row r="108" spans="4:4" x14ac:dyDescent="0.2">
      <c r="D108" s="8"/>
    </row>
    <row r="109" spans="4:4" x14ac:dyDescent="0.2">
      <c r="D109" s="8"/>
    </row>
    <row r="110" spans="4:4" x14ac:dyDescent="0.2">
      <c r="D110" s="8"/>
    </row>
    <row r="111" spans="4:4" x14ac:dyDescent="0.2">
      <c r="D111" s="8"/>
    </row>
    <row r="112" spans="4:4" x14ac:dyDescent="0.2">
      <c r="D112" s="8"/>
    </row>
    <row r="113" spans="4:4" x14ac:dyDescent="0.2">
      <c r="D113" s="8"/>
    </row>
    <row r="114" spans="4:4" x14ac:dyDescent="0.2">
      <c r="D114" s="8"/>
    </row>
    <row r="115" spans="4:4" x14ac:dyDescent="0.2">
      <c r="D115" s="8"/>
    </row>
    <row r="116" spans="4:4" x14ac:dyDescent="0.2">
      <c r="D116" s="8"/>
    </row>
    <row r="117" spans="4:4" x14ac:dyDescent="0.2">
      <c r="D117" s="8"/>
    </row>
    <row r="118" spans="4:4" x14ac:dyDescent="0.2">
      <c r="D118" s="8"/>
    </row>
    <row r="119" spans="4:4" x14ac:dyDescent="0.2">
      <c r="D119" s="8"/>
    </row>
    <row r="120" spans="4:4" x14ac:dyDescent="0.2">
      <c r="D120" s="8"/>
    </row>
    <row r="121" spans="4:4" x14ac:dyDescent="0.2">
      <c r="D121" s="8"/>
    </row>
    <row r="122" spans="4:4" x14ac:dyDescent="0.2">
      <c r="D122" s="8"/>
    </row>
    <row r="123" spans="4:4" x14ac:dyDescent="0.2">
      <c r="D123" s="8"/>
    </row>
    <row r="124" spans="4:4" x14ac:dyDescent="0.2">
      <c r="D124" s="8"/>
    </row>
    <row r="125" spans="4:4" x14ac:dyDescent="0.2">
      <c r="D125" s="8"/>
    </row>
    <row r="126" spans="4:4" x14ac:dyDescent="0.2">
      <c r="D126" s="8"/>
    </row>
    <row r="127" spans="4:4" x14ac:dyDescent="0.2">
      <c r="D127" s="8"/>
    </row>
    <row r="128" spans="4:4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7:G21"/>
    <mergeCell ref="A1:G1"/>
    <mergeCell ref="C2:G2"/>
    <mergeCell ref="C3:G3"/>
    <mergeCell ref="C4:G4"/>
    <mergeCell ref="A16:C16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0BFF8-AFF6-40A9-9A8D-9CAF546B4E2C}">
  <sheetPr>
    <outlinePr summaryBelow="0"/>
  </sheetPr>
  <dimension ref="A1:AX5000"/>
  <sheetViews>
    <sheetView view="pageBreakPreview" zoomScaleNormal="100" zoomScaleSheetLayoutView="100" workbookViewId="0">
      <pane ySplit="7" topLeftCell="A65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47</v>
      </c>
      <c r="C4" s="263" t="s">
        <v>48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93</v>
      </c>
      <c r="C8" s="150" t="s">
        <v>94</v>
      </c>
      <c r="D8" s="143"/>
      <c r="E8" s="180"/>
      <c r="F8" s="188"/>
      <c r="G8" s="189">
        <f>SUMIF(W9:W14,"&lt;&gt;NOR",G9:G14)</f>
        <v>0</v>
      </c>
      <c r="H8" s="140"/>
      <c r="I8" s="139"/>
      <c r="J8" s="139">
        <f>SUM(J9:J14)</f>
        <v>0.36</v>
      </c>
      <c r="K8" s="139"/>
      <c r="L8" s="139">
        <f>SUM(L9:L14)</f>
        <v>0</v>
      </c>
      <c r="M8" s="140"/>
      <c r="N8" s="140"/>
      <c r="O8" s="140"/>
      <c r="W8" t="s">
        <v>163</v>
      </c>
    </row>
    <row r="9" spans="1:50" ht="45" outlineLevel="1" x14ac:dyDescent="0.2">
      <c r="A9" s="144">
        <v>1</v>
      </c>
      <c r="B9" s="145" t="s">
        <v>174</v>
      </c>
      <c r="C9" s="151" t="s">
        <v>175</v>
      </c>
      <c r="D9" s="146" t="s">
        <v>166</v>
      </c>
      <c r="E9" s="181">
        <v>20.782499999999999</v>
      </c>
      <c r="F9" s="190"/>
      <c r="G9" s="191">
        <f>ROUND(E9*F9,2)</f>
        <v>0</v>
      </c>
      <c r="H9" s="137">
        <v>21</v>
      </c>
      <c r="I9" s="136">
        <v>6.0899999999999999E-3</v>
      </c>
      <c r="J9" s="136">
        <f>ROUND(E9*I9,2)</f>
        <v>0.13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325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326</v>
      </c>
      <c r="D11" s="138"/>
      <c r="E11" s="182">
        <v>20.78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ht="22.5" outlineLevel="1" x14ac:dyDescent="0.2">
      <c r="A12" s="144">
        <v>2</v>
      </c>
      <c r="B12" s="145" t="s">
        <v>176</v>
      </c>
      <c r="C12" s="151" t="s">
        <v>177</v>
      </c>
      <c r="D12" s="146" t="s">
        <v>166</v>
      </c>
      <c r="E12" s="181">
        <v>42.04</v>
      </c>
      <c r="F12" s="190"/>
      <c r="G12" s="191">
        <f>ROUND(E12*F12,2)</f>
        <v>0</v>
      </c>
      <c r="H12" s="137">
        <v>21</v>
      </c>
      <c r="I12" s="136">
        <v>5.4299999999999999E-3</v>
      </c>
      <c r="J12" s="136">
        <f>ROUND(E12*I12,2)</f>
        <v>0.23</v>
      </c>
      <c r="K12" s="136">
        <v>0</v>
      </c>
      <c r="L12" s="136">
        <f>ROUND(E12*K12,2)</f>
        <v>0</v>
      </c>
      <c r="M12" s="137" t="s">
        <v>167</v>
      </c>
      <c r="N12" s="137" t="s">
        <v>167</v>
      </c>
      <c r="O12" s="137" t="s">
        <v>168</v>
      </c>
      <c r="P12" s="128"/>
      <c r="Q12" s="128"/>
      <c r="R12" s="128"/>
      <c r="S12" s="128"/>
      <c r="T12" s="128"/>
      <c r="U12" s="128"/>
      <c r="V12" s="128"/>
      <c r="W12" s="128" t="s">
        <v>169</v>
      </c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0" outlineLevel="2" x14ac:dyDescent="0.2">
      <c r="A13" s="134"/>
      <c r="B13" s="135"/>
      <c r="C13" s="152" t="s">
        <v>327</v>
      </c>
      <c r="D13" s="138"/>
      <c r="E13" s="182"/>
      <c r="F13" s="192"/>
      <c r="G13" s="192"/>
      <c r="H13" s="137"/>
      <c r="I13" s="136"/>
      <c r="J13" s="136"/>
      <c r="K13" s="136"/>
      <c r="L13" s="136"/>
      <c r="M13" s="137"/>
      <c r="N13" s="137"/>
      <c r="O13" s="137"/>
      <c r="P13" s="128"/>
      <c r="Q13" s="128"/>
      <c r="R13" s="128"/>
      <c r="S13" s="128"/>
      <c r="T13" s="128"/>
      <c r="U13" s="128"/>
      <c r="V13" s="128"/>
      <c r="W13" s="128" t="s">
        <v>171</v>
      </c>
      <c r="X13" s="128">
        <v>0</v>
      </c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3" x14ac:dyDescent="0.2">
      <c r="A14" s="134"/>
      <c r="B14" s="135"/>
      <c r="C14" s="152" t="s">
        <v>328</v>
      </c>
      <c r="D14" s="138"/>
      <c r="E14" s="182">
        <v>42.04</v>
      </c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x14ac:dyDescent="0.2">
      <c r="A15" s="141" t="s">
        <v>162</v>
      </c>
      <c r="B15" s="142" t="s">
        <v>95</v>
      </c>
      <c r="C15" s="150" t="s">
        <v>96</v>
      </c>
      <c r="D15" s="143"/>
      <c r="E15" s="180"/>
      <c r="F15" s="188"/>
      <c r="G15" s="189">
        <f>SUMIF(W16:W16,"&lt;&gt;NOR",G16:G16)</f>
        <v>0</v>
      </c>
      <c r="H15" s="140"/>
      <c r="I15" s="139"/>
      <c r="J15" s="139">
        <f>SUM(J16:J16)</f>
        <v>1.04</v>
      </c>
      <c r="K15" s="139"/>
      <c r="L15" s="139">
        <f>SUM(L16:L16)</f>
        <v>0</v>
      </c>
      <c r="M15" s="140"/>
      <c r="N15" s="140"/>
      <c r="O15" s="140"/>
      <c r="W15" t="s">
        <v>163</v>
      </c>
    </row>
    <row r="16" spans="1:50" ht="22.5" outlineLevel="1" x14ac:dyDescent="0.2">
      <c r="A16" s="147">
        <v>3</v>
      </c>
      <c r="B16" s="148" t="s">
        <v>329</v>
      </c>
      <c r="C16" s="153" t="s">
        <v>330</v>
      </c>
      <c r="D16" s="149" t="s">
        <v>166</v>
      </c>
      <c r="E16" s="183">
        <v>20.782499999999999</v>
      </c>
      <c r="F16" s="193"/>
      <c r="G16" s="194">
        <f>ROUND(E16*F16,2)</f>
        <v>0</v>
      </c>
      <c r="H16" s="137">
        <v>21</v>
      </c>
      <c r="I16" s="136">
        <v>4.9840000000000002E-2</v>
      </c>
      <c r="J16" s="136">
        <f>ROUND(E16*I16,2)</f>
        <v>1.04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169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x14ac:dyDescent="0.2">
      <c r="A17" s="141" t="s">
        <v>162</v>
      </c>
      <c r="B17" s="142" t="s">
        <v>97</v>
      </c>
      <c r="C17" s="150" t="s">
        <v>98</v>
      </c>
      <c r="D17" s="143"/>
      <c r="E17" s="180"/>
      <c r="F17" s="188"/>
      <c r="G17" s="189">
        <f>SUMIF(W18:W19,"&lt;&gt;NOR",G18:G19)</f>
        <v>0</v>
      </c>
      <c r="H17" s="140"/>
      <c r="I17" s="139"/>
      <c r="J17" s="139">
        <f>SUM(J18:J19)</f>
        <v>7.0000000000000007E-2</v>
      </c>
      <c r="K17" s="139"/>
      <c r="L17" s="139">
        <f>SUM(L18:L19)</f>
        <v>0</v>
      </c>
      <c r="M17" s="140"/>
      <c r="N17" s="140"/>
      <c r="O17" s="140"/>
      <c r="W17" t="s">
        <v>163</v>
      </c>
    </row>
    <row r="18" spans="1:50" ht="22.5" outlineLevel="1" x14ac:dyDescent="0.2">
      <c r="A18" s="147">
        <v>4</v>
      </c>
      <c r="B18" s="148" t="s">
        <v>194</v>
      </c>
      <c r="C18" s="153" t="s">
        <v>195</v>
      </c>
      <c r="D18" s="149" t="s">
        <v>196</v>
      </c>
      <c r="E18" s="183">
        <v>1</v>
      </c>
      <c r="F18" s="193"/>
      <c r="G18" s="194">
        <f>ROUND(E18*F18,2)</f>
        <v>0</v>
      </c>
      <c r="H18" s="137">
        <v>21</v>
      </c>
      <c r="I18" s="136">
        <v>5.4109999999999998E-2</v>
      </c>
      <c r="J18" s="136">
        <f>ROUND(E18*I18,2)</f>
        <v>0.05</v>
      </c>
      <c r="K18" s="136">
        <v>0</v>
      </c>
      <c r="L18" s="136">
        <f>ROUND(E18*K18,2)</f>
        <v>0</v>
      </c>
      <c r="M18" s="137" t="s">
        <v>167</v>
      </c>
      <c r="N18" s="137" t="s">
        <v>167</v>
      </c>
      <c r="O18" s="137" t="s">
        <v>168</v>
      </c>
      <c r="P18" s="128"/>
      <c r="Q18" s="128"/>
      <c r="R18" s="128"/>
      <c r="S18" s="128"/>
      <c r="T18" s="128"/>
      <c r="U18" s="128"/>
      <c r="V18" s="128"/>
      <c r="W18" s="128" t="s">
        <v>169</v>
      </c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outlineLevel="1" x14ac:dyDescent="0.2">
      <c r="A19" s="147">
        <v>5</v>
      </c>
      <c r="B19" s="148" t="s">
        <v>197</v>
      </c>
      <c r="C19" s="153" t="s">
        <v>198</v>
      </c>
      <c r="D19" s="149" t="s">
        <v>196</v>
      </c>
      <c r="E19" s="183">
        <v>1</v>
      </c>
      <c r="F19" s="193"/>
      <c r="G19" s="194">
        <f>ROUND(E19*F19,2)</f>
        <v>0</v>
      </c>
      <c r="H19" s="137">
        <v>21</v>
      </c>
      <c r="I19" s="136">
        <v>1.72E-2</v>
      </c>
      <c r="J19" s="136">
        <f>ROUND(E19*I19,2)</f>
        <v>0.02</v>
      </c>
      <c r="K19" s="136">
        <v>0</v>
      </c>
      <c r="L19" s="136">
        <f>ROUND(E19*K19,2)</f>
        <v>0</v>
      </c>
      <c r="M19" s="137" t="s">
        <v>167</v>
      </c>
      <c r="N19" s="137" t="s">
        <v>167</v>
      </c>
      <c r="O19" s="137" t="s">
        <v>200</v>
      </c>
      <c r="P19" s="128"/>
      <c r="Q19" s="128"/>
      <c r="R19" s="128"/>
      <c r="S19" s="128"/>
      <c r="T19" s="128"/>
      <c r="U19" s="128"/>
      <c r="V19" s="128"/>
      <c r="W19" s="128" t="s">
        <v>201</v>
      </c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x14ac:dyDescent="0.2">
      <c r="A20" s="141" t="s">
        <v>162</v>
      </c>
      <c r="B20" s="142" t="s">
        <v>101</v>
      </c>
      <c r="C20" s="150" t="s">
        <v>102</v>
      </c>
      <c r="D20" s="143"/>
      <c r="E20" s="180"/>
      <c r="F20" s="188"/>
      <c r="G20" s="189">
        <f>SUMIF(W21:W21,"&lt;&gt;NOR",G21:G21)</f>
        <v>0</v>
      </c>
      <c r="H20" s="140"/>
      <c r="I20" s="139"/>
      <c r="J20" s="139">
        <f>SUM(J21:J21)</f>
        <v>0.03</v>
      </c>
      <c r="K20" s="139"/>
      <c r="L20" s="139">
        <f>SUM(L21:L21)</f>
        <v>0</v>
      </c>
      <c r="M20" s="140"/>
      <c r="N20" s="140"/>
      <c r="O20" s="140"/>
      <c r="W20" t="s">
        <v>163</v>
      </c>
    </row>
    <row r="21" spans="1:50" ht="22.5" outlineLevel="1" x14ac:dyDescent="0.2">
      <c r="A21" s="147">
        <v>6</v>
      </c>
      <c r="B21" s="148" t="s">
        <v>202</v>
      </c>
      <c r="C21" s="153" t="s">
        <v>203</v>
      </c>
      <c r="D21" s="149" t="s">
        <v>166</v>
      </c>
      <c r="E21" s="183">
        <v>20.782499999999999</v>
      </c>
      <c r="F21" s="193"/>
      <c r="G21" s="194">
        <f>ROUND(E21*F21,2)</f>
        <v>0</v>
      </c>
      <c r="H21" s="137">
        <v>21</v>
      </c>
      <c r="I21" s="136">
        <v>1.2099999999999999E-3</v>
      </c>
      <c r="J21" s="136">
        <f>ROUND(E21*I21,2)</f>
        <v>0.03</v>
      </c>
      <c r="K21" s="136">
        <v>0</v>
      </c>
      <c r="L21" s="136">
        <f>ROUND(E21*K21,2)</f>
        <v>0</v>
      </c>
      <c r="M21" s="137" t="s">
        <v>167</v>
      </c>
      <c r="N21" s="137" t="s">
        <v>167</v>
      </c>
      <c r="O21" s="137" t="s">
        <v>168</v>
      </c>
      <c r="P21" s="128"/>
      <c r="Q21" s="128"/>
      <c r="R21" s="128"/>
      <c r="S21" s="128"/>
      <c r="T21" s="128"/>
      <c r="U21" s="128"/>
      <c r="V21" s="128"/>
      <c r="W21" s="128" t="s">
        <v>169</v>
      </c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ht="25.5" x14ac:dyDescent="0.2">
      <c r="A22" s="141" t="s">
        <v>162</v>
      </c>
      <c r="B22" s="142" t="s">
        <v>103</v>
      </c>
      <c r="C22" s="150" t="s">
        <v>104</v>
      </c>
      <c r="D22" s="143"/>
      <c r="E22" s="180"/>
      <c r="F22" s="188"/>
      <c r="G22" s="189">
        <f>SUMIF(W23:W23,"&lt;&gt;NOR",G23:G23)</f>
        <v>0</v>
      </c>
      <c r="H22" s="140"/>
      <c r="I22" s="139"/>
      <c r="J22" s="139">
        <f>SUM(J23:J23)</f>
        <v>0</v>
      </c>
      <c r="K22" s="139"/>
      <c r="L22" s="139">
        <f>SUM(L23:L23)</f>
        <v>0</v>
      </c>
      <c r="M22" s="140"/>
      <c r="N22" s="140"/>
      <c r="O22" s="140"/>
      <c r="W22" t="s">
        <v>163</v>
      </c>
    </row>
    <row r="23" spans="1:50" ht="45" outlineLevel="1" x14ac:dyDescent="0.2">
      <c r="A23" s="147">
        <v>7</v>
      </c>
      <c r="B23" s="148" t="s">
        <v>204</v>
      </c>
      <c r="C23" s="153" t="s">
        <v>205</v>
      </c>
      <c r="D23" s="149" t="s">
        <v>166</v>
      </c>
      <c r="E23" s="183">
        <v>20.782499999999999</v>
      </c>
      <c r="F23" s="193"/>
      <c r="G23" s="194">
        <f>ROUND(E23*F23,2)</f>
        <v>0</v>
      </c>
      <c r="H23" s="137">
        <v>21</v>
      </c>
      <c r="I23" s="136">
        <v>4.0000000000000003E-5</v>
      </c>
      <c r="J23" s="136">
        <f>ROUND(E23*I23,2)</f>
        <v>0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x14ac:dyDescent="0.2">
      <c r="A24" s="141" t="s">
        <v>162</v>
      </c>
      <c r="B24" s="142" t="s">
        <v>105</v>
      </c>
      <c r="C24" s="150" t="s">
        <v>106</v>
      </c>
      <c r="D24" s="143"/>
      <c r="E24" s="180"/>
      <c r="F24" s="188"/>
      <c r="G24" s="189">
        <f>SUMIF(W25:W33,"&lt;&gt;NOR",G25:G33)</f>
        <v>0</v>
      </c>
      <c r="H24" s="140"/>
      <c r="I24" s="139"/>
      <c r="J24" s="139">
        <f>SUM(J25:J33)</f>
        <v>0</v>
      </c>
      <c r="K24" s="139"/>
      <c r="L24" s="139">
        <f>SUM(L25:L33)</f>
        <v>0.94000000000000006</v>
      </c>
      <c r="M24" s="140"/>
      <c r="N24" s="140"/>
      <c r="O24" s="140"/>
      <c r="W24" t="s">
        <v>163</v>
      </c>
    </row>
    <row r="25" spans="1:50" outlineLevel="1" x14ac:dyDescent="0.2">
      <c r="A25" s="147">
        <v>8</v>
      </c>
      <c r="B25" s="148" t="s">
        <v>331</v>
      </c>
      <c r="C25" s="153" t="s">
        <v>332</v>
      </c>
      <c r="D25" s="149" t="s">
        <v>231</v>
      </c>
      <c r="E25" s="183">
        <v>1</v>
      </c>
      <c r="F25" s="193"/>
      <c r="G25" s="194">
        <f>ROUND(E25*F25,2)</f>
        <v>0</v>
      </c>
      <c r="H25" s="137">
        <v>21</v>
      </c>
      <c r="I25" s="136">
        <v>0</v>
      </c>
      <c r="J25" s="136">
        <f>ROUND(E25*I25,2)</f>
        <v>0</v>
      </c>
      <c r="K25" s="136">
        <v>0.8</v>
      </c>
      <c r="L25" s="136">
        <f>ROUND(E25*K25,2)</f>
        <v>0.8</v>
      </c>
      <c r="M25" s="137" t="s">
        <v>259</v>
      </c>
      <c r="N25" s="137" t="s">
        <v>199</v>
      </c>
      <c r="O25" s="137" t="s">
        <v>168</v>
      </c>
      <c r="P25" s="128"/>
      <c r="Q25" s="128"/>
      <c r="R25" s="128"/>
      <c r="S25" s="128"/>
      <c r="T25" s="128"/>
      <c r="U25" s="128"/>
      <c r="V25" s="128"/>
      <c r="W25" s="128" t="s">
        <v>169</v>
      </c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ht="22.5" outlineLevel="1" x14ac:dyDescent="0.2">
      <c r="A26" s="147">
        <v>9</v>
      </c>
      <c r="B26" s="148" t="s">
        <v>218</v>
      </c>
      <c r="C26" s="153" t="s">
        <v>219</v>
      </c>
      <c r="D26" s="149" t="s">
        <v>196</v>
      </c>
      <c r="E26" s="183">
        <v>1</v>
      </c>
      <c r="F26" s="193"/>
      <c r="G26" s="194">
        <f>ROUND(E26*F26,2)</f>
        <v>0</v>
      </c>
      <c r="H26" s="137">
        <v>21</v>
      </c>
      <c r="I26" s="136">
        <v>0</v>
      </c>
      <c r="J26" s="136">
        <f>ROUND(E26*I26,2)</f>
        <v>0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45" outlineLevel="1" x14ac:dyDescent="0.2">
      <c r="A27" s="147">
        <v>10</v>
      </c>
      <c r="B27" s="148" t="s">
        <v>220</v>
      </c>
      <c r="C27" s="153" t="s">
        <v>221</v>
      </c>
      <c r="D27" s="149" t="s">
        <v>166</v>
      </c>
      <c r="E27" s="183">
        <v>1.6</v>
      </c>
      <c r="F27" s="193"/>
      <c r="G27" s="194">
        <f>ROUND(E27*F27,2)</f>
        <v>0</v>
      </c>
      <c r="H27" s="137">
        <v>21</v>
      </c>
      <c r="I27" s="136">
        <v>1.17E-3</v>
      </c>
      <c r="J27" s="136">
        <f>ROUND(E27*I27,2)</f>
        <v>0</v>
      </c>
      <c r="K27" s="136">
        <v>7.5999999999999998E-2</v>
      </c>
      <c r="L27" s="136">
        <f>ROUND(E27*K27,2)</f>
        <v>0.12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ht="22.5" outlineLevel="1" x14ac:dyDescent="0.2">
      <c r="A28" s="144">
        <v>11</v>
      </c>
      <c r="B28" s="145" t="s">
        <v>239</v>
      </c>
      <c r="C28" s="151" t="s">
        <v>240</v>
      </c>
      <c r="D28" s="146" t="s">
        <v>166</v>
      </c>
      <c r="E28" s="181">
        <v>62.822499999999998</v>
      </c>
      <c r="F28" s="190"/>
      <c r="G28" s="191">
        <f>ROUND(E28*F28,2)</f>
        <v>0</v>
      </c>
      <c r="H28" s="137">
        <v>21</v>
      </c>
      <c r="I28" s="136">
        <v>0</v>
      </c>
      <c r="J28" s="136">
        <f>ROUND(E28*I28,2)</f>
        <v>0</v>
      </c>
      <c r="K28" s="136">
        <v>0</v>
      </c>
      <c r="L28" s="136">
        <f>ROUND(E28*K28,2)</f>
        <v>0</v>
      </c>
      <c r="M28" s="137" t="s">
        <v>167</v>
      </c>
      <c r="N28" s="137" t="s">
        <v>167</v>
      </c>
      <c r="O28" s="137" t="s">
        <v>168</v>
      </c>
      <c r="P28" s="128"/>
      <c r="Q28" s="128"/>
      <c r="R28" s="128"/>
      <c r="S28" s="128"/>
      <c r="T28" s="128"/>
      <c r="U28" s="128"/>
      <c r="V28" s="128"/>
      <c r="W28" s="128" t="s">
        <v>169</v>
      </c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2" x14ac:dyDescent="0.2">
      <c r="A29" s="134"/>
      <c r="B29" s="135"/>
      <c r="C29" s="152" t="s">
        <v>333</v>
      </c>
      <c r="D29" s="138"/>
      <c r="E29" s="182"/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outlineLevel="3" x14ac:dyDescent="0.2">
      <c r="A30" s="134"/>
      <c r="B30" s="135"/>
      <c r="C30" s="152" t="s">
        <v>334</v>
      </c>
      <c r="D30" s="138"/>
      <c r="E30" s="182"/>
      <c r="F30" s="192"/>
      <c r="G30" s="192"/>
      <c r="H30" s="137"/>
      <c r="I30" s="136"/>
      <c r="J30" s="136"/>
      <c r="K30" s="136"/>
      <c r="L30" s="136"/>
      <c r="M30" s="137"/>
      <c r="N30" s="137"/>
      <c r="O30" s="137"/>
      <c r="P30" s="128"/>
      <c r="Q30" s="128"/>
      <c r="R30" s="128"/>
      <c r="S30" s="128"/>
      <c r="T30" s="128"/>
      <c r="U30" s="128"/>
      <c r="V30" s="128"/>
      <c r="W30" s="128" t="s">
        <v>171</v>
      </c>
      <c r="X30" s="128">
        <v>0</v>
      </c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</row>
    <row r="31" spans="1:50" outlineLevel="3" x14ac:dyDescent="0.2">
      <c r="A31" s="134"/>
      <c r="B31" s="135"/>
      <c r="C31" s="152" t="s">
        <v>335</v>
      </c>
      <c r="D31" s="138"/>
      <c r="E31" s="182">
        <v>62.82</v>
      </c>
      <c r="F31" s="192"/>
      <c r="G31" s="192"/>
      <c r="H31" s="137"/>
      <c r="I31" s="136"/>
      <c r="J31" s="136"/>
      <c r="K31" s="136"/>
      <c r="L31" s="136"/>
      <c r="M31" s="137"/>
      <c r="N31" s="137"/>
      <c r="O31" s="137"/>
      <c r="P31" s="128"/>
      <c r="Q31" s="128"/>
      <c r="R31" s="128"/>
      <c r="S31" s="128"/>
      <c r="T31" s="128"/>
      <c r="U31" s="128"/>
      <c r="V31" s="128"/>
      <c r="W31" s="128" t="s">
        <v>171</v>
      </c>
      <c r="X31" s="128">
        <v>0</v>
      </c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7">
        <v>12</v>
      </c>
      <c r="B32" s="148" t="s">
        <v>243</v>
      </c>
      <c r="C32" s="153" t="s">
        <v>336</v>
      </c>
      <c r="D32" s="149" t="s">
        <v>196</v>
      </c>
      <c r="E32" s="183">
        <v>2</v>
      </c>
      <c r="F32" s="193"/>
      <c r="G32" s="194">
        <f>ROUND(E32*F32,2)</f>
        <v>0</v>
      </c>
      <c r="H32" s="137">
        <v>21</v>
      </c>
      <c r="I32" s="136">
        <v>0</v>
      </c>
      <c r="J32" s="136">
        <f>ROUND(E32*I32,2)</f>
        <v>0</v>
      </c>
      <c r="K32" s="136">
        <v>0</v>
      </c>
      <c r="L32" s="136">
        <f>ROUND(E32*K32,2)</f>
        <v>0</v>
      </c>
      <c r="M32" s="137" t="s">
        <v>167</v>
      </c>
      <c r="N32" s="137" t="s">
        <v>167</v>
      </c>
      <c r="O32" s="137" t="s">
        <v>168</v>
      </c>
      <c r="P32" s="128"/>
      <c r="Q32" s="128"/>
      <c r="R32" s="128"/>
      <c r="S32" s="128"/>
      <c r="T32" s="128"/>
      <c r="U32" s="128"/>
      <c r="V32" s="128"/>
      <c r="W32" s="128" t="s">
        <v>245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ht="22.5" outlineLevel="1" x14ac:dyDescent="0.2">
      <c r="A33" s="147">
        <v>13</v>
      </c>
      <c r="B33" s="148" t="s">
        <v>337</v>
      </c>
      <c r="C33" s="153" t="s">
        <v>338</v>
      </c>
      <c r="D33" s="149" t="s">
        <v>166</v>
      </c>
      <c r="E33" s="183">
        <v>20.782499999999999</v>
      </c>
      <c r="F33" s="193"/>
      <c r="G33" s="194">
        <f>ROUND(E33*F33,2)</f>
        <v>0</v>
      </c>
      <c r="H33" s="137">
        <v>21</v>
      </c>
      <c r="I33" s="136">
        <v>0</v>
      </c>
      <c r="J33" s="136">
        <f>ROUND(E33*I33,2)</f>
        <v>0</v>
      </c>
      <c r="K33" s="136">
        <v>1E-3</v>
      </c>
      <c r="L33" s="136">
        <f>ROUND(E33*K33,2)</f>
        <v>0.02</v>
      </c>
      <c r="M33" s="137" t="s">
        <v>167</v>
      </c>
      <c r="N33" s="137" t="s">
        <v>167</v>
      </c>
      <c r="O33" s="137" t="s">
        <v>168</v>
      </c>
      <c r="P33" s="128"/>
      <c r="Q33" s="128"/>
      <c r="R33" s="128"/>
      <c r="S33" s="128"/>
      <c r="T33" s="128"/>
      <c r="U33" s="128"/>
      <c r="V33" s="128"/>
      <c r="W33" s="128" t="s">
        <v>169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x14ac:dyDescent="0.2">
      <c r="A34" s="141" t="s">
        <v>162</v>
      </c>
      <c r="B34" s="142" t="s">
        <v>107</v>
      </c>
      <c r="C34" s="150" t="s">
        <v>108</v>
      </c>
      <c r="D34" s="143"/>
      <c r="E34" s="180"/>
      <c r="F34" s="188"/>
      <c r="G34" s="189">
        <f>SUMIF(W35:W35,"&lt;&gt;NOR",G35:G35)</f>
        <v>0</v>
      </c>
      <c r="H34" s="140"/>
      <c r="I34" s="139"/>
      <c r="J34" s="139">
        <f>SUM(J35:J35)</f>
        <v>0</v>
      </c>
      <c r="K34" s="139"/>
      <c r="L34" s="139">
        <f>SUM(L35:L35)</f>
        <v>0</v>
      </c>
      <c r="M34" s="140"/>
      <c r="N34" s="140"/>
      <c r="O34" s="140"/>
      <c r="W34" t="s">
        <v>163</v>
      </c>
    </row>
    <row r="35" spans="1:50" ht="33.75" outlineLevel="1" x14ac:dyDescent="0.2">
      <c r="A35" s="147">
        <v>14</v>
      </c>
      <c r="B35" s="148" t="s">
        <v>246</v>
      </c>
      <c r="C35" s="153" t="s">
        <v>247</v>
      </c>
      <c r="D35" s="149" t="s">
        <v>191</v>
      </c>
      <c r="E35" s="183">
        <v>1.4898</v>
      </c>
      <c r="F35" s="193"/>
      <c r="G35" s="194">
        <f>ROUND(E35*F35,2)</f>
        <v>0</v>
      </c>
      <c r="H35" s="137">
        <v>21</v>
      </c>
      <c r="I35" s="136">
        <v>0</v>
      </c>
      <c r="J35" s="136">
        <f>ROUND(E35*I35,2)</f>
        <v>0</v>
      </c>
      <c r="K35" s="136">
        <v>0</v>
      </c>
      <c r="L35" s="136">
        <f>ROUND(E35*K35,2)</f>
        <v>0</v>
      </c>
      <c r="M35" s="137" t="s">
        <v>167</v>
      </c>
      <c r="N35" s="137" t="s">
        <v>167</v>
      </c>
      <c r="O35" s="137" t="s">
        <v>248</v>
      </c>
      <c r="P35" s="128"/>
      <c r="Q35" s="128"/>
      <c r="R35" s="128"/>
      <c r="S35" s="128"/>
      <c r="T35" s="128"/>
      <c r="U35" s="128"/>
      <c r="V35" s="128"/>
      <c r="W35" s="128" t="s">
        <v>249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x14ac:dyDescent="0.2">
      <c r="A36" s="141" t="s">
        <v>162</v>
      </c>
      <c r="B36" s="142" t="s">
        <v>117</v>
      </c>
      <c r="C36" s="150" t="s">
        <v>118</v>
      </c>
      <c r="D36" s="143"/>
      <c r="E36" s="180"/>
      <c r="F36" s="188"/>
      <c r="G36" s="189">
        <f>SUMIF(W37:W37,"&lt;&gt;NOR",G37:G37)</f>
        <v>0</v>
      </c>
      <c r="H36" s="140"/>
      <c r="I36" s="139"/>
      <c r="J36" s="139">
        <f>SUM(J37:J37)</f>
        <v>0</v>
      </c>
      <c r="K36" s="139"/>
      <c r="L36" s="139">
        <f>SUM(L37:L37)</f>
        <v>0</v>
      </c>
      <c r="M36" s="140"/>
      <c r="N36" s="140"/>
      <c r="O36" s="140"/>
      <c r="W36" t="s">
        <v>163</v>
      </c>
    </row>
    <row r="37" spans="1:50" outlineLevel="1" x14ac:dyDescent="0.2">
      <c r="A37" s="147">
        <v>15</v>
      </c>
      <c r="B37" s="148" t="s">
        <v>276</v>
      </c>
      <c r="C37" s="153" t="s">
        <v>277</v>
      </c>
      <c r="D37" s="149" t="s">
        <v>231</v>
      </c>
      <c r="E37" s="183">
        <v>1</v>
      </c>
      <c r="F37" s="193"/>
      <c r="G37" s="194">
        <f>ROUND(E37*F37,2)</f>
        <v>0</v>
      </c>
      <c r="H37" s="137">
        <v>21</v>
      </c>
      <c r="I37" s="136">
        <v>0</v>
      </c>
      <c r="J37" s="136">
        <f>ROUND(E37*I37,2)</f>
        <v>0</v>
      </c>
      <c r="K37" s="136">
        <v>0</v>
      </c>
      <c r="L37" s="136">
        <f>ROUND(E37*K37,2)</f>
        <v>0</v>
      </c>
      <c r="M37" s="137" t="s">
        <v>259</v>
      </c>
      <c r="N37" s="137" t="s">
        <v>199</v>
      </c>
      <c r="O37" s="137" t="s">
        <v>168</v>
      </c>
      <c r="P37" s="128"/>
      <c r="Q37" s="128"/>
      <c r="R37" s="128"/>
      <c r="S37" s="128"/>
      <c r="T37" s="128"/>
      <c r="U37" s="128"/>
      <c r="V37" s="128"/>
      <c r="W37" s="128" t="s">
        <v>252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x14ac:dyDescent="0.2">
      <c r="A38" s="141" t="s">
        <v>162</v>
      </c>
      <c r="B38" s="142" t="s">
        <v>119</v>
      </c>
      <c r="C38" s="150" t="s">
        <v>120</v>
      </c>
      <c r="D38" s="143"/>
      <c r="E38" s="180"/>
      <c r="F38" s="188"/>
      <c r="G38" s="189">
        <f>SUMIF(W39:W42,"&lt;&gt;NOR",G39:G42)</f>
        <v>0</v>
      </c>
      <c r="H38" s="140"/>
      <c r="I38" s="139"/>
      <c r="J38" s="139">
        <f>SUM(J39:J42)</f>
        <v>0.17</v>
      </c>
      <c r="K38" s="139"/>
      <c r="L38" s="139">
        <f>SUM(L39:L42)</f>
        <v>0</v>
      </c>
      <c r="M38" s="140"/>
      <c r="N38" s="140"/>
      <c r="O38" s="140"/>
      <c r="W38" t="s">
        <v>163</v>
      </c>
    </row>
    <row r="39" spans="1:50" ht="45" outlineLevel="1" x14ac:dyDescent="0.2">
      <c r="A39" s="144">
        <v>16</v>
      </c>
      <c r="B39" s="145" t="s">
        <v>339</v>
      </c>
      <c r="C39" s="151" t="s">
        <v>340</v>
      </c>
      <c r="D39" s="146" t="s">
        <v>166</v>
      </c>
      <c r="E39" s="181">
        <v>6.32</v>
      </c>
      <c r="F39" s="190"/>
      <c r="G39" s="191">
        <f>ROUND(E39*F39,2)</f>
        <v>0</v>
      </c>
      <c r="H39" s="137">
        <v>21</v>
      </c>
      <c r="I39" s="136">
        <v>2.666E-2</v>
      </c>
      <c r="J39" s="136">
        <f>ROUND(E39*I39,2)</f>
        <v>0.17</v>
      </c>
      <c r="K39" s="136">
        <v>0</v>
      </c>
      <c r="L39" s="136">
        <f>ROUND(E39*K39,2)</f>
        <v>0</v>
      </c>
      <c r="M39" s="137" t="s">
        <v>167</v>
      </c>
      <c r="N39" s="137" t="s">
        <v>167</v>
      </c>
      <c r="O39" s="137" t="s">
        <v>168</v>
      </c>
      <c r="P39" s="128"/>
      <c r="Q39" s="128"/>
      <c r="R39" s="128"/>
      <c r="S39" s="128"/>
      <c r="T39" s="128"/>
      <c r="U39" s="128"/>
      <c r="V39" s="128"/>
      <c r="W39" s="128" t="s">
        <v>252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2" x14ac:dyDescent="0.2">
      <c r="A40" s="134"/>
      <c r="B40" s="135"/>
      <c r="C40" s="152" t="s">
        <v>341</v>
      </c>
      <c r="D40" s="138"/>
      <c r="E40" s="182"/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3" x14ac:dyDescent="0.2">
      <c r="A41" s="134"/>
      <c r="B41" s="135"/>
      <c r="C41" s="152" t="s">
        <v>342</v>
      </c>
      <c r="D41" s="138"/>
      <c r="E41" s="182">
        <v>6.32</v>
      </c>
      <c r="F41" s="192"/>
      <c r="G41" s="192"/>
      <c r="H41" s="137"/>
      <c r="I41" s="136"/>
      <c r="J41" s="136"/>
      <c r="K41" s="136"/>
      <c r="L41" s="136"/>
      <c r="M41" s="137"/>
      <c r="N41" s="137"/>
      <c r="O41" s="137"/>
      <c r="P41" s="128"/>
      <c r="Q41" s="128"/>
      <c r="R41" s="128"/>
      <c r="S41" s="128"/>
      <c r="T41" s="128"/>
      <c r="U41" s="128"/>
      <c r="V41" s="128"/>
      <c r="W41" s="128" t="s">
        <v>171</v>
      </c>
      <c r="X41" s="128">
        <v>0</v>
      </c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ht="22.5" outlineLevel="1" x14ac:dyDescent="0.2">
      <c r="A42" s="147">
        <v>17</v>
      </c>
      <c r="B42" s="148" t="s">
        <v>282</v>
      </c>
      <c r="C42" s="153" t="s">
        <v>283</v>
      </c>
      <c r="D42" s="149" t="s">
        <v>191</v>
      </c>
      <c r="E42" s="183">
        <v>0.16849</v>
      </c>
      <c r="F42" s="193"/>
      <c r="G42" s="194">
        <f>ROUND(E42*F42,2)</f>
        <v>0</v>
      </c>
      <c r="H42" s="137">
        <v>21</v>
      </c>
      <c r="I42" s="136">
        <v>0</v>
      </c>
      <c r="J42" s="136">
        <f>ROUND(E42*I42,2)</f>
        <v>0</v>
      </c>
      <c r="K42" s="136">
        <v>0</v>
      </c>
      <c r="L42" s="136">
        <f>ROUND(E42*K42,2)</f>
        <v>0</v>
      </c>
      <c r="M42" s="137" t="s">
        <v>167</v>
      </c>
      <c r="N42" s="137" t="s">
        <v>167</v>
      </c>
      <c r="O42" s="137" t="s">
        <v>248</v>
      </c>
      <c r="P42" s="128"/>
      <c r="Q42" s="128"/>
      <c r="R42" s="128"/>
      <c r="S42" s="128"/>
      <c r="T42" s="128"/>
      <c r="U42" s="128"/>
      <c r="V42" s="128"/>
      <c r="W42" s="128" t="s">
        <v>249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x14ac:dyDescent="0.2">
      <c r="A43" s="141" t="s">
        <v>162</v>
      </c>
      <c r="B43" s="142" t="s">
        <v>121</v>
      </c>
      <c r="C43" s="150" t="s">
        <v>122</v>
      </c>
      <c r="D43" s="143"/>
      <c r="E43" s="180"/>
      <c r="F43" s="188"/>
      <c r="G43" s="189">
        <f>SUMIF(W44:W46,"&lt;&gt;NOR",G44:G46)</f>
        <v>0</v>
      </c>
      <c r="H43" s="140"/>
      <c r="I43" s="139"/>
      <c r="J43" s="139">
        <f>SUM(J44:J46)</f>
        <v>0.04</v>
      </c>
      <c r="K43" s="139"/>
      <c r="L43" s="139">
        <f>SUM(L44:L46)</f>
        <v>0</v>
      </c>
      <c r="M43" s="140"/>
      <c r="N43" s="140"/>
      <c r="O43" s="140"/>
      <c r="W43" t="s">
        <v>163</v>
      </c>
    </row>
    <row r="44" spans="1:50" outlineLevel="1" x14ac:dyDescent="0.2">
      <c r="A44" s="147">
        <v>18</v>
      </c>
      <c r="B44" s="148" t="s">
        <v>278</v>
      </c>
      <c r="C44" s="153" t="s">
        <v>279</v>
      </c>
      <c r="D44" s="149" t="s">
        <v>196</v>
      </c>
      <c r="E44" s="183">
        <v>1</v>
      </c>
      <c r="F44" s="193"/>
      <c r="G44" s="194">
        <f>ROUND(E44*F44,2)</f>
        <v>0</v>
      </c>
      <c r="H44" s="137">
        <v>21</v>
      </c>
      <c r="I44" s="136">
        <v>0</v>
      </c>
      <c r="J44" s="136">
        <f>ROUND(E44*I44,2)</f>
        <v>0</v>
      </c>
      <c r="K44" s="136">
        <v>0</v>
      </c>
      <c r="L44" s="136">
        <f>ROUND(E44*K44,2)</f>
        <v>0</v>
      </c>
      <c r="M44" s="137" t="s">
        <v>167</v>
      </c>
      <c r="N44" s="137" t="s">
        <v>167</v>
      </c>
      <c r="O44" s="137" t="s">
        <v>168</v>
      </c>
      <c r="P44" s="128"/>
      <c r="Q44" s="128"/>
      <c r="R44" s="128"/>
      <c r="S44" s="128"/>
      <c r="T44" s="128"/>
      <c r="U44" s="128"/>
      <c r="V44" s="128"/>
      <c r="W44" s="128" t="s">
        <v>252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outlineLevel="1" x14ac:dyDescent="0.2">
      <c r="A45" s="147">
        <v>19</v>
      </c>
      <c r="B45" s="148" t="s">
        <v>280</v>
      </c>
      <c r="C45" s="153" t="s">
        <v>281</v>
      </c>
      <c r="D45" s="149" t="s">
        <v>196</v>
      </c>
      <c r="E45" s="183">
        <v>1</v>
      </c>
      <c r="F45" s="193"/>
      <c r="G45" s="194">
        <f>ROUND(E45*F45,2)</f>
        <v>0</v>
      </c>
      <c r="H45" s="137">
        <v>21</v>
      </c>
      <c r="I45" s="136">
        <v>3.9E-2</v>
      </c>
      <c r="J45" s="136">
        <f>ROUND(E45*I45,2)</f>
        <v>0.04</v>
      </c>
      <c r="K45" s="136">
        <v>0</v>
      </c>
      <c r="L45" s="136">
        <f>ROUND(E45*K45,2)</f>
        <v>0</v>
      </c>
      <c r="M45" s="137" t="s">
        <v>167</v>
      </c>
      <c r="N45" s="137" t="s">
        <v>167</v>
      </c>
      <c r="O45" s="137" t="s">
        <v>200</v>
      </c>
      <c r="P45" s="128"/>
      <c r="Q45" s="128"/>
      <c r="R45" s="128"/>
      <c r="S45" s="128"/>
      <c r="T45" s="128"/>
      <c r="U45" s="128"/>
      <c r="V45" s="128"/>
      <c r="W45" s="128" t="s">
        <v>201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ht="22.5" outlineLevel="1" x14ac:dyDescent="0.2">
      <c r="A46" s="147">
        <v>20</v>
      </c>
      <c r="B46" s="148" t="s">
        <v>282</v>
      </c>
      <c r="C46" s="153" t="s">
        <v>283</v>
      </c>
      <c r="D46" s="149" t="s">
        <v>191</v>
      </c>
      <c r="E46" s="183">
        <v>3.9E-2</v>
      </c>
      <c r="F46" s="193"/>
      <c r="G46" s="194">
        <f>ROUND(E46*F46,2)</f>
        <v>0</v>
      </c>
      <c r="H46" s="137">
        <v>21</v>
      </c>
      <c r="I46" s="136">
        <v>0</v>
      </c>
      <c r="J46" s="136">
        <f>ROUND(E46*I46,2)</f>
        <v>0</v>
      </c>
      <c r="K46" s="136">
        <v>0</v>
      </c>
      <c r="L46" s="136">
        <f>ROUND(E46*K46,2)</f>
        <v>0</v>
      </c>
      <c r="M46" s="137" t="s">
        <v>167</v>
      </c>
      <c r="N46" s="137" t="s">
        <v>167</v>
      </c>
      <c r="O46" s="137" t="s">
        <v>248</v>
      </c>
      <c r="P46" s="128"/>
      <c r="Q46" s="128"/>
      <c r="R46" s="128"/>
      <c r="S46" s="128"/>
      <c r="T46" s="128"/>
      <c r="U46" s="128"/>
      <c r="V46" s="128"/>
      <c r="W46" s="128" t="s">
        <v>249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x14ac:dyDescent="0.2">
      <c r="A47" s="141" t="s">
        <v>162</v>
      </c>
      <c r="B47" s="142" t="s">
        <v>123</v>
      </c>
      <c r="C47" s="150" t="s">
        <v>124</v>
      </c>
      <c r="D47" s="143"/>
      <c r="E47" s="180"/>
      <c r="F47" s="188"/>
      <c r="G47" s="189">
        <f>SUMIF(W48:W50,"&lt;&gt;NOR",G48:G50)</f>
        <v>0</v>
      </c>
      <c r="H47" s="140"/>
      <c r="I47" s="139"/>
      <c r="J47" s="139">
        <f>SUM(J48:J50)</f>
        <v>0.76</v>
      </c>
      <c r="K47" s="139"/>
      <c r="L47" s="139">
        <f>SUM(L48:L50)</f>
        <v>0</v>
      </c>
      <c r="M47" s="140"/>
      <c r="N47" s="140"/>
      <c r="O47" s="140"/>
      <c r="W47" t="s">
        <v>163</v>
      </c>
    </row>
    <row r="48" spans="1:50" outlineLevel="1" x14ac:dyDescent="0.2">
      <c r="A48" s="147">
        <v>21</v>
      </c>
      <c r="B48" s="148" t="s">
        <v>343</v>
      </c>
      <c r="C48" s="153" t="s">
        <v>344</v>
      </c>
      <c r="D48" s="149" t="s">
        <v>196</v>
      </c>
      <c r="E48" s="183">
        <v>3</v>
      </c>
      <c r="F48" s="193"/>
      <c r="G48" s="194">
        <f>ROUND(E48*F48,2)</f>
        <v>0</v>
      </c>
      <c r="H48" s="137">
        <v>21</v>
      </c>
      <c r="I48" s="136">
        <v>0</v>
      </c>
      <c r="J48" s="136">
        <f>ROUND(E48*I48,2)</f>
        <v>0</v>
      </c>
      <c r="K48" s="136">
        <v>0</v>
      </c>
      <c r="L48" s="136">
        <f>ROUND(E48*K48,2)</f>
        <v>0</v>
      </c>
      <c r="M48" s="137" t="s">
        <v>259</v>
      </c>
      <c r="N48" s="137" t="s">
        <v>199</v>
      </c>
      <c r="O48" s="137" t="s">
        <v>168</v>
      </c>
      <c r="P48" s="128"/>
      <c r="Q48" s="128"/>
      <c r="R48" s="128"/>
      <c r="S48" s="128"/>
      <c r="T48" s="128"/>
      <c r="U48" s="128"/>
      <c r="V48" s="128"/>
      <c r="W48" s="128" t="s">
        <v>252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1" x14ac:dyDescent="0.2">
      <c r="A49" s="147">
        <v>22</v>
      </c>
      <c r="B49" s="148" t="s">
        <v>345</v>
      </c>
      <c r="C49" s="153" t="s">
        <v>346</v>
      </c>
      <c r="D49" s="149" t="s">
        <v>347</v>
      </c>
      <c r="E49" s="183">
        <v>7.8</v>
      </c>
      <c r="F49" s="193"/>
      <c r="G49" s="194">
        <f>ROUND(E49*F49,2)</f>
        <v>0</v>
      </c>
      <c r="H49" s="137">
        <v>21</v>
      </c>
      <c r="I49" s="136">
        <v>9.8000000000000004E-2</v>
      </c>
      <c r="J49" s="136">
        <f>ROUND(E49*I49,2)</f>
        <v>0.76</v>
      </c>
      <c r="K49" s="136">
        <v>0</v>
      </c>
      <c r="L49" s="136">
        <f>ROUND(E49*K49,2)</f>
        <v>0</v>
      </c>
      <c r="M49" s="137" t="s">
        <v>259</v>
      </c>
      <c r="N49" s="137" t="s">
        <v>199</v>
      </c>
      <c r="O49" s="137" t="s">
        <v>168</v>
      </c>
      <c r="P49" s="128"/>
      <c r="Q49" s="128"/>
      <c r="R49" s="128"/>
      <c r="S49" s="128"/>
      <c r="T49" s="128"/>
      <c r="U49" s="128"/>
      <c r="V49" s="128"/>
      <c r="W49" s="128" t="s">
        <v>252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ht="22.5" outlineLevel="1" x14ac:dyDescent="0.2">
      <c r="A50" s="147">
        <v>23</v>
      </c>
      <c r="B50" s="148" t="s">
        <v>348</v>
      </c>
      <c r="C50" s="153" t="s">
        <v>349</v>
      </c>
      <c r="D50" s="149" t="s">
        <v>191</v>
      </c>
      <c r="E50" s="183">
        <v>0.76439999999999997</v>
      </c>
      <c r="F50" s="193"/>
      <c r="G50" s="194">
        <f>ROUND(E50*F50,2)</f>
        <v>0</v>
      </c>
      <c r="H50" s="137">
        <v>21</v>
      </c>
      <c r="I50" s="136">
        <v>0</v>
      </c>
      <c r="J50" s="136">
        <f>ROUND(E50*I50,2)</f>
        <v>0</v>
      </c>
      <c r="K50" s="136">
        <v>0</v>
      </c>
      <c r="L50" s="136">
        <f>ROUND(E50*K50,2)</f>
        <v>0</v>
      </c>
      <c r="M50" s="137" t="s">
        <v>167</v>
      </c>
      <c r="N50" s="137" t="s">
        <v>167</v>
      </c>
      <c r="O50" s="137" t="s">
        <v>248</v>
      </c>
      <c r="P50" s="128"/>
      <c r="Q50" s="128"/>
      <c r="R50" s="128"/>
      <c r="S50" s="128"/>
      <c r="T50" s="128"/>
      <c r="U50" s="128"/>
      <c r="V50" s="128"/>
      <c r="W50" s="128" t="s">
        <v>249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x14ac:dyDescent="0.2">
      <c r="A51" s="141" t="s">
        <v>162</v>
      </c>
      <c r="B51" s="142" t="s">
        <v>127</v>
      </c>
      <c r="C51" s="150" t="s">
        <v>129</v>
      </c>
      <c r="D51" s="143"/>
      <c r="E51" s="180"/>
      <c r="F51" s="188"/>
      <c r="G51" s="189">
        <f>SUMIF(W52:W62,"&lt;&gt;NOR",G52:G62)</f>
        <v>0</v>
      </c>
      <c r="H51" s="140"/>
      <c r="I51" s="139"/>
      <c r="J51" s="139">
        <f>SUM(J52:J62)</f>
        <v>6.0000000000000005E-2</v>
      </c>
      <c r="K51" s="139"/>
      <c r="L51" s="139">
        <f>SUM(L52:L62)</f>
        <v>0</v>
      </c>
      <c r="M51" s="140"/>
      <c r="N51" s="140"/>
      <c r="O51" s="140"/>
      <c r="W51" t="s">
        <v>163</v>
      </c>
    </row>
    <row r="52" spans="1:50" ht="22.5" outlineLevel="1" x14ac:dyDescent="0.2">
      <c r="A52" s="144">
        <v>24</v>
      </c>
      <c r="B52" s="145" t="s">
        <v>350</v>
      </c>
      <c r="C52" s="151" t="s">
        <v>351</v>
      </c>
      <c r="D52" s="146" t="s">
        <v>347</v>
      </c>
      <c r="E52" s="181">
        <v>19.95</v>
      </c>
      <c r="F52" s="190"/>
      <c r="G52" s="191">
        <f>ROUND(E52*F52,2)</f>
        <v>0</v>
      </c>
      <c r="H52" s="137">
        <v>21</v>
      </c>
      <c r="I52" s="136">
        <v>3.0000000000000001E-5</v>
      </c>
      <c r="J52" s="136">
        <f>ROUND(E52*I52,2)</f>
        <v>0</v>
      </c>
      <c r="K52" s="136">
        <v>0</v>
      </c>
      <c r="L52" s="136">
        <f>ROUND(E52*K52,2)</f>
        <v>0</v>
      </c>
      <c r="M52" s="137" t="s">
        <v>167</v>
      </c>
      <c r="N52" s="137" t="s">
        <v>167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252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outlineLevel="2" x14ac:dyDescent="0.2">
      <c r="A53" s="134"/>
      <c r="B53" s="135"/>
      <c r="C53" s="152" t="s">
        <v>352</v>
      </c>
      <c r="D53" s="138"/>
      <c r="E53" s="182"/>
      <c r="F53" s="192"/>
      <c r="G53" s="192"/>
      <c r="H53" s="137"/>
      <c r="I53" s="136"/>
      <c r="J53" s="136"/>
      <c r="K53" s="136"/>
      <c r="L53" s="136"/>
      <c r="M53" s="137"/>
      <c r="N53" s="137"/>
      <c r="O53" s="137"/>
      <c r="P53" s="128"/>
      <c r="Q53" s="128"/>
      <c r="R53" s="128"/>
      <c r="S53" s="128"/>
      <c r="T53" s="128"/>
      <c r="U53" s="128"/>
      <c r="V53" s="128"/>
      <c r="W53" s="128" t="s">
        <v>171</v>
      </c>
      <c r="X53" s="128">
        <v>0</v>
      </c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3" x14ac:dyDescent="0.2">
      <c r="A54" s="134"/>
      <c r="B54" s="135"/>
      <c r="C54" s="152" t="s">
        <v>353</v>
      </c>
      <c r="D54" s="138"/>
      <c r="E54" s="182">
        <v>19.95</v>
      </c>
      <c r="F54" s="192"/>
      <c r="G54" s="192"/>
      <c r="H54" s="137"/>
      <c r="I54" s="136"/>
      <c r="J54" s="136"/>
      <c r="K54" s="136"/>
      <c r="L54" s="136"/>
      <c r="M54" s="137"/>
      <c r="N54" s="137"/>
      <c r="O54" s="137"/>
      <c r="P54" s="128"/>
      <c r="Q54" s="128"/>
      <c r="R54" s="128"/>
      <c r="S54" s="128"/>
      <c r="T54" s="128"/>
      <c r="U54" s="128"/>
      <c r="V54" s="128"/>
      <c r="W54" s="128" t="s">
        <v>171</v>
      </c>
      <c r="X54" s="128">
        <v>0</v>
      </c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ht="22.5" outlineLevel="1" x14ac:dyDescent="0.2">
      <c r="A55" s="144">
        <v>25</v>
      </c>
      <c r="B55" s="145" t="s">
        <v>354</v>
      </c>
      <c r="C55" s="151" t="s">
        <v>355</v>
      </c>
      <c r="D55" s="146" t="s">
        <v>347</v>
      </c>
      <c r="E55" s="181">
        <v>20.947500000000002</v>
      </c>
      <c r="F55" s="190"/>
      <c r="G55" s="191">
        <f>ROUND(E55*F55,2)</f>
        <v>0</v>
      </c>
      <c r="H55" s="137">
        <v>21</v>
      </c>
      <c r="I55" s="136">
        <v>1.2E-4</v>
      </c>
      <c r="J55" s="136">
        <f>ROUND(E55*I55,2)</f>
        <v>0</v>
      </c>
      <c r="K55" s="136">
        <v>0</v>
      </c>
      <c r="L55" s="136">
        <f>ROUND(E55*K55,2)</f>
        <v>0</v>
      </c>
      <c r="M55" s="137" t="s">
        <v>356</v>
      </c>
      <c r="N55" s="137" t="s">
        <v>199</v>
      </c>
      <c r="O55" s="137" t="s">
        <v>200</v>
      </c>
      <c r="P55" s="128"/>
      <c r="Q55" s="128"/>
      <c r="R55" s="128"/>
      <c r="S55" s="128"/>
      <c r="T55" s="128"/>
      <c r="U55" s="128"/>
      <c r="V55" s="128"/>
      <c r="W55" s="128" t="s">
        <v>201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outlineLevel="2" x14ac:dyDescent="0.2">
      <c r="A56" s="134"/>
      <c r="B56" s="135"/>
      <c r="C56" s="152" t="s">
        <v>357</v>
      </c>
      <c r="D56" s="138"/>
      <c r="E56" s="182"/>
      <c r="F56" s="192"/>
      <c r="G56" s="192"/>
      <c r="H56" s="137"/>
      <c r="I56" s="136"/>
      <c r="J56" s="136"/>
      <c r="K56" s="136"/>
      <c r="L56" s="136"/>
      <c r="M56" s="137"/>
      <c r="N56" s="137"/>
      <c r="O56" s="137"/>
      <c r="P56" s="128"/>
      <c r="Q56" s="128"/>
      <c r="R56" s="128"/>
      <c r="S56" s="128"/>
      <c r="T56" s="128"/>
      <c r="U56" s="128"/>
      <c r="V56" s="128"/>
      <c r="W56" s="128" t="s">
        <v>171</v>
      </c>
      <c r="X56" s="128">
        <v>0</v>
      </c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3" x14ac:dyDescent="0.2">
      <c r="A57" s="134"/>
      <c r="B57" s="135"/>
      <c r="C57" s="152" t="s">
        <v>358</v>
      </c>
      <c r="D57" s="138"/>
      <c r="E57" s="182">
        <v>20.95</v>
      </c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ht="33.75" outlineLevel="1" x14ac:dyDescent="0.2">
      <c r="A58" s="147">
        <v>26</v>
      </c>
      <c r="B58" s="148" t="s">
        <v>359</v>
      </c>
      <c r="C58" s="153" t="s">
        <v>360</v>
      </c>
      <c r="D58" s="149" t="s">
        <v>166</v>
      </c>
      <c r="E58" s="183">
        <v>20.782499999999999</v>
      </c>
      <c r="F58" s="193"/>
      <c r="G58" s="194">
        <f>ROUND(E58*F58,2)</f>
        <v>0</v>
      </c>
      <c r="H58" s="137">
        <v>21</v>
      </c>
      <c r="I58" s="136">
        <v>3.3E-4</v>
      </c>
      <c r="J58" s="136">
        <f>ROUND(E58*I58,2)</f>
        <v>0.01</v>
      </c>
      <c r="K58" s="136">
        <v>0</v>
      </c>
      <c r="L58" s="136">
        <f>ROUND(E58*K58,2)</f>
        <v>0</v>
      </c>
      <c r="M58" s="137" t="s">
        <v>167</v>
      </c>
      <c r="N58" s="137" t="s">
        <v>167</v>
      </c>
      <c r="O58" s="137" t="s">
        <v>168</v>
      </c>
      <c r="P58" s="128"/>
      <c r="Q58" s="128"/>
      <c r="R58" s="128"/>
      <c r="S58" s="128"/>
      <c r="T58" s="128"/>
      <c r="U58" s="128"/>
      <c r="V58" s="128"/>
      <c r="W58" s="128" t="s">
        <v>252</v>
      </c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ht="33.75" outlineLevel="1" x14ac:dyDescent="0.2">
      <c r="A59" s="144">
        <v>27</v>
      </c>
      <c r="B59" s="145" t="s">
        <v>361</v>
      </c>
      <c r="C59" s="151" t="s">
        <v>362</v>
      </c>
      <c r="D59" s="146" t="s">
        <v>166</v>
      </c>
      <c r="E59" s="181">
        <v>21.821629999999999</v>
      </c>
      <c r="F59" s="190"/>
      <c r="G59" s="191">
        <f>ROUND(E59*F59,2)</f>
        <v>0</v>
      </c>
      <c r="H59" s="137">
        <v>21</v>
      </c>
      <c r="I59" s="136">
        <v>2.3600000000000001E-3</v>
      </c>
      <c r="J59" s="136">
        <f>ROUND(E59*I59,2)</f>
        <v>0.05</v>
      </c>
      <c r="K59" s="136">
        <v>0</v>
      </c>
      <c r="L59" s="136">
        <f>ROUND(E59*K59,2)</f>
        <v>0</v>
      </c>
      <c r="M59" s="137" t="s">
        <v>363</v>
      </c>
      <c r="N59" s="137" t="s">
        <v>199</v>
      </c>
      <c r="O59" s="137" t="s">
        <v>200</v>
      </c>
      <c r="P59" s="128"/>
      <c r="Q59" s="128"/>
      <c r="R59" s="128"/>
      <c r="S59" s="128"/>
      <c r="T59" s="128"/>
      <c r="U59" s="128"/>
      <c r="V59" s="128"/>
      <c r="W59" s="128" t="s">
        <v>201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outlineLevel="2" x14ac:dyDescent="0.2">
      <c r="A60" s="134"/>
      <c r="B60" s="135"/>
      <c r="C60" s="152" t="s">
        <v>364</v>
      </c>
      <c r="D60" s="138"/>
      <c r="E60" s="182"/>
      <c r="F60" s="192"/>
      <c r="G60" s="192"/>
      <c r="H60" s="137"/>
      <c r="I60" s="136"/>
      <c r="J60" s="136"/>
      <c r="K60" s="136"/>
      <c r="L60" s="136"/>
      <c r="M60" s="137"/>
      <c r="N60" s="137"/>
      <c r="O60" s="137"/>
      <c r="P60" s="128"/>
      <c r="Q60" s="128"/>
      <c r="R60" s="128"/>
      <c r="S60" s="128"/>
      <c r="T60" s="128"/>
      <c r="U60" s="128"/>
      <c r="V60" s="128"/>
      <c r="W60" s="128" t="s">
        <v>171</v>
      </c>
      <c r="X60" s="128">
        <v>0</v>
      </c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outlineLevel="3" x14ac:dyDescent="0.2">
      <c r="A61" s="134"/>
      <c r="B61" s="135"/>
      <c r="C61" s="152" t="s">
        <v>365</v>
      </c>
      <c r="D61" s="138"/>
      <c r="E61" s="182">
        <v>21.82</v>
      </c>
      <c r="F61" s="192"/>
      <c r="G61" s="192"/>
      <c r="H61" s="137"/>
      <c r="I61" s="136"/>
      <c r="J61" s="136"/>
      <c r="K61" s="136"/>
      <c r="L61" s="136"/>
      <c r="M61" s="137"/>
      <c r="N61" s="137"/>
      <c r="O61" s="137"/>
      <c r="P61" s="128"/>
      <c r="Q61" s="128"/>
      <c r="R61" s="128"/>
      <c r="S61" s="128"/>
      <c r="T61" s="128"/>
      <c r="U61" s="128"/>
      <c r="V61" s="128"/>
      <c r="W61" s="128" t="s">
        <v>171</v>
      </c>
      <c r="X61" s="128">
        <v>0</v>
      </c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ht="22.5" outlineLevel="1" x14ac:dyDescent="0.2">
      <c r="A62" s="147">
        <v>28</v>
      </c>
      <c r="B62" s="148" t="s">
        <v>366</v>
      </c>
      <c r="C62" s="153" t="s">
        <v>367</v>
      </c>
      <c r="D62" s="149" t="s">
        <v>191</v>
      </c>
      <c r="E62" s="183">
        <v>6.1469999999999997E-2</v>
      </c>
      <c r="F62" s="193"/>
      <c r="G62" s="194">
        <f>ROUND(E62*F62,2)</f>
        <v>0</v>
      </c>
      <c r="H62" s="137">
        <v>21</v>
      </c>
      <c r="I62" s="136">
        <v>0</v>
      </c>
      <c r="J62" s="136">
        <f>ROUND(E62*I62,2)</f>
        <v>0</v>
      </c>
      <c r="K62" s="136">
        <v>0</v>
      </c>
      <c r="L62" s="136">
        <f>ROUND(E62*K62,2)</f>
        <v>0</v>
      </c>
      <c r="M62" s="137" t="s">
        <v>167</v>
      </c>
      <c r="N62" s="137" t="s">
        <v>167</v>
      </c>
      <c r="O62" s="137" t="s">
        <v>248</v>
      </c>
      <c r="P62" s="128"/>
      <c r="Q62" s="128"/>
      <c r="R62" s="128"/>
      <c r="S62" s="128"/>
      <c r="T62" s="128"/>
      <c r="U62" s="128"/>
      <c r="V62" s="128"/>
      <c r="W62" s="128" t="s">
        <v>249</v>
      </c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1:50" x14ac:dyDescent="0.2">
      <c r="A63" s="141" t="s">
        <v>162</v>
      </c>
      <c r="B63" s="142" t="s">
        <v>134</v>
      </c>
      <c r="C63" s="150" t="s">
        <v>135</v>
      </c>
      <c r="D63" s="143"/>
      <c r="E63" s="180"/>
      <c r="F63" s="188"/>
      <c r="G63" s="189">
        <f>SUMIF(W64:W67,"&lt;&gt;NOR",G64:G67)</f>
        <v>0</v>
      </c>
      <c r="H63" s="140"/>
      <c r="I63" s="139"/>
      <c r="J63" s="139">
        <f>SUM(J64:J67)</f>
        <v>0.02</v>
      </c>
      <c r="K63" s="139"/>
      <c r="L63" s="139">
        <f>SUM(L64:L67)</f>
        <v>0</v>
      </c>
      <c r="M63" s="140"/>
      <c r="N63" s="140"/>
      <c r="O63" s="140"/>
      <c r="W63" t="s">
        <v>163</v>
      </c>
    </row>
    <row r="64" spans="1:50" ht="22.5" outlineLevel="1" x14ac:dyDescent="0.2">
      <c r="A64" s="144">
        <v>29</v>
      </c>
      <c r="B64" s="145" t="s">
        <v>301</v>
      </c>
      <c r="C64" s="151" t="s">
        <v>302</v>
      </c>
      <c r="D64" s="146" t="s">
        <v>166</v>
      </c>
      <c r="E64" s="181">
        <v>62.822499999999998</v>
      </c>
      <c r="F64" s="190"/>
      <c r="G64" s="191">
        <f>ROUND(E64*F64,2)</f>
        <v>0</v>
      </c>
      <c r="H64" s="137">
        <v>21</v>
      </c>
      <c r="I64" s="136">
        <v>2.9E-4</v>
      </c>
      <c r="J64" s="136">
        <f>ROUND(E64*I64,2)</f>
        <v>0.02</v>
      </c>
      <c r="K64" s="136">
        <v>0</v>
      </c>
      <c r="L64" s="136">
        <f>ROUND(E64*K64,2)</f>
        <v>0</v>
      </c>
      <c r="M64" s="137" t="s">
        <v>259</v>
      </c>
      <c r="N64" s="137" t="s">
        <v>199</v>
      </c>
      <c r="O64" s="137" t="s">
        <v>168</v>
      </c>
      <c r="P64" s="128"/>
      <c r="Q64" s="128"/>
      <c r="R64" s="128"/>
      <c r="S64" s="128"/>
      <c r="T64" s="128"/>
      <c r="U64" s="128"/>
      <c r="V64" s="128"/>
      <c r="W64" s="128" t="s">
        <v>252</v>
      </c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outlineLevel="2" x14ac:dyDescent="0.2">
      <c r="A65" s="134"/>
      <c r="B65" s="135"/>
      <c r="C65" s="152" t="s">
        <v>333</v>
      </c>
      <c r="D65" s="138"/>
      <c r="E65" s="182"/>
      <c r="F65" s="192"/>
      <c r="G65" s="192"/>
      <c r="H65" s="137"/>
      <c r="I65" s="136"/>
      <c r="J65" s="136"/>
      <c r="K65" s="136"/>
      <c r="L65" s="136"/>
      <c r="M65" s="137"/>
      <c r="N65" s="137"/>
      <c r="O65" s="137"/>
      <c r="P65" s="128"/>
      <c r="Q65" s="128"/>
      <c r="R65" s="128"/>
      <c r="S65" s="128"/>
      <c r="T65" s="128"/>
      <c r="U65" s="128"/>
      <c r="V65" s="128"/>
      <c r="W65" s="128" t="s">
        <v>171</v>
      </c>
      <c r="X65" s="128">
        <v>0</v>
      </c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1:50" outlineLevel="3" x14ac:dyDescent="0.2">
      <c r="A66" s="134"/>
      <c r="B66" s="135"/>
      <c r="C66" s="152" t="s">
        <v>334</v>
      </c>
      <c r="D66" s="138"/>
      <c r="E66" s="182"/>
      <c r="F66" s="192"/>
      <c r="G66" s="192"/>
      <c r="H66" s="137"/>
      <c r="I66" s="136"/>
      <c r="J66" s="136"/>
      <c r="K66" s="136"/>
      <c r="L66" s="136"/>
      <c r="M66" s="137"/>
      <c r="N66" s="137"/>
      <c r="O66" s="137"/>
      <c r="P66" s="128"/>
      <c r="Q66" s="128"/>
      <c r="R66" s="128"/>
      <c r="S66" s="128"/>
      <c r="T66" s="128"/>
      <c r="U66" s="128"/>
      <c r="V66" s="128"/>
      <c r="W66" s="128" t="s">
        <v>171</v>
      </c>
      <c r="X66" s="128">
        <v>0</v>
      </c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outlineLevel="3" x14ac:dyDescent="0.2">
      <c r="A67" s="134"/>
      <c r="B67" s="135"/>
      <c r="C67" s="152" t="s">
        <v>335</v>
      </c>
      <c r="D67" s="138"/>
      <c r="E67" s="182">
        <v>62.82</v>
      </c>
      <c r="F67" s="192"/>
      <c r="G67" s="192"/>
      <c r="H67" s="137"/>
      <c r="I67" s="136"/>
      <c r="J67" s="136"/>
      <c r="K67" s="136"/>
      <c r="L67" s="136"/>
      <c r="M67" s="137"/>
      <c r="N67" s="137"/>
      <c r="O67" s="137"/>
      <c r="P67" s="128"/>
      <c r="Q67" s="128"/>
      <c r="R67" s="128"/>
      <c r="S67" s="128"/>
      <c r="T67" s="128"/>
      <c r="U67" s="128"/>
      <c r="V67" s="128"/>
      <c r="W67" s="128" t="s">
        <v>171</v>
      </c>
      <c r="X67" s="128">
        <v>0</v>
      </c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x14ac:dyDescent="0.2">
      <c r="A68" s="141" t="s">
        <v>162</v>
      </c>
      <c r="B68" s="142" t="s">
        <v>136</v>
      </c>
      <c r="C68" s="150" t="s">
        <v>137</v>
      </c>
      <c r="D68" s="143"/>
      <c r="E68" s="180"/>
      <c r="F68" s="188"/>
      <c r="G68" s="189">
        <f>SUMIF(W69:W69,"&lt;&gt;NOR",G69:G69)</f>
        <v>0</v>
      </c>
      <c r="H68" s="140"/>
      <c r="I68" s="139"/>
      <c r="J68" s="139">
        <f>SUM(J69:J69)</f>
        <v>0</v>
      </c>
      <c r="K68" s="139"/>
      <c r="L68" s="139">
        <f>SUM(L69:L69)</f>
        <v>0</v>
      </c>
      <c r="M68" s="140"/>
      <c r="N68" s="140"/>
      <c r="O68" s="140"/>
      <c r="W68" t="s">
        <v>163</v>
      </c>
    </row>
    <row r="69" spans="1:50" outlineLevel="1" x14ac:dyDescent="0.2">
      <c r="A69" s="147">
        <v>30</v>
      </c>
      <c r="B69" s="148" t="s">
        <v>304</v>
      </c>
      <c r="C69" s="153" t="s">
        <v>305</v>
      </c>
      <c r="D69" s="149" t="s">
        <v>231</v>
      </c>
      <c r="E69" s="183">
        <v>1</v>
      </c>
      <c r="F69" s="193"/>
      <c r="G69" s="194">
        <f>ROUND(E69*F69,2)</f>
        <v>0</v>
      </c>
      <c r="H69" s="137">
        <v>21</v>
      </c>
      <c r="I69" s="136">
        <v>0</v>
      </c>
      <c r="J69" s="136">
        <f>ROUND(E69*I69,2)</f>
        <v>0</v>
      </c>
      <c r="K69" s="136">
        <v>0</v>
      </c>
      <c r="L69" s="136">
        <f>ROUND(E69*K69,2)</f>
        <v>0</v>
      </c>
      <c r="M69" s="137" t="s">
        <v>259</v>
      </c>
      <c r="N69" s="137" t="s">
        <v>199</v>
      </c>
      <c r="O69" s="137" t="s">
        <v>168</v>
      </c>
      <c r="P69" s="128"/>
      <c r="Q69" s="128"/>
      <c r="R69" s="128"/>
      <c r="S69" s="128"/>
      <c r="T69" s="128"/>
      <c r="U69" s="128"/>
      <c r="V69" s="128"/>
      <c r="W69" s="128" t="s">
        <v>306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x14ac:dyDescent="0.2">
      <c r="A70" s="141" t="s">
        <v>162</v>
      </c>
      <c r="B70" s="142" t="s">
        <v>138</v>
      </c>
      <c r="C70" s="150" t="s">
        <v>139</v>
      </c>
      <c r="D70" s="143"/>
      <c r="E70" s="180"/>
      <c r="F70" s="188"/>
      <c r="G70" s="189">
        <f>SUMIF(W71:W76,"&lt;&gt;NOR",G71:G76)</f>
        <v>0</v>
      </c>
      <c r="H70" s="140"/>
      <c r="I70" s="139"/>
      <c r="J70" s="139">
        <f>SUM(J71:J76)</f>
        <v>0</v>
      </c>
      <c r="K70" s="139"/>
      <c r="L70" s="139">
        <f>SUM(L71:L76)</f>
        <v>0</v>
      </c>
      <c r="M70" s="140"/>
      <c r="N70" s="140"/>
      <c r="O70" s="140"/>
      <c r="W70" t="s">
        <v>163</v>
      </c>
    </row>
    <row r="71" spans="1:50" ht="22.5" outlineLevel="1" x14ac:dyDescent="0.2">
      <c r="A71" s="147">
        <v>31</v>
      </c>
      <c r="B71" s="148" t="s">
        <v>307</v>
      </c>
      <c r="C71" s="153" t="s">
        <v>308</v>
      </c>
      <c r="D71" s="149" t="s">
        <v>191</v>
      </c>
      <c r="E71" s="183">
        <v>0.94238</v>
      </c>
      <c r="F71" s="193"/>
      <c r="G71" s="194">
        <f t="shared" ref="G71:G76" si="0">ROUND(E71*F71,2)</f>
        <v>0</v>
      </c>
      <c r="H71" s="137">
        <v>21</v>
      </c>
      <c r="I71" s="136">
        <v>0</v>
      </c>
      <c r="J71" s="136">
        <f t="shared" ref="J71:J76" si="1">ROUND(E71*I71,2)</f>
        <v>0</v>
      </c>
      <c r="K71" s="136">
        <v>0</v>
      </c>
      <c r="L71" s="136">
        <f t="shared" ref="L71:L76" si="2">ROUND(E71*K71,2)</f>
        <v>0</v>
      </c>
      <c r="M71" s="137" t="s">
        <v>167</v>
      </c>
      <c r="N71" s="137" t="s">
        <v>167</v>
      </c>
      <c r="O71" s="137" t="s">
        <v>309</v>
      </c>
      <c r="P71" s="128"/>
      <c r="Q71" s="128"/>
      <c r="R71" s="128"/>
      <c r="S71" s="128"/>
      <c r="T71" s="128"/>
      <c r="U71" s="128"/>
      <c r="V71" s="128"/>
      <c r="W71" s="128" t="s">
        <v>310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ht="22.5" outlineLevel="1" x14ac:dyDescent="0.2">
      <c r="A72" s="147">
        <v>32</v>
      </c>
      <c r="B72" s="148" t="s">
        <v>311</v>
      </c>
      <c r="C72" s="153" t="s">
        <v>312</v>
      </c>
      <c r="D72" s="149" t="s">
        <v>191</v>
      </c>
      <c r="E72" s="183">
        <v>0.94238</v>
      </c>
      <c r="F72" s="193"/>
      <c r="G72" s="194">
        <f t="shared" si="0"/>
        <v>0</v>
      </c>
      <c r="H72" s="137">
        <v>21</v>
      </c>
      <c r="I72" s="136">
        <v>0</v>
      </c>
      <c r="J72" s="136">
        <f t="shared" si="1"/>
        <v>0</v>
      </c>
      <c r="K72" s="136">
        <v>0</v>
      </c>
      <c r="L72" s="136">
        <f t="shared" si="2"/>
        <v>0</v>
      </c>
      <c r="M72" s="137" t="s">
        <v>167</v>
      </c>
      <c r="N72" s="137" t="s">
        <v>167</v>
      </c>
      <c r="O72" s="137" t="s">
        <v>309</v>
      </c>
      <c r="P72" s="128"/>
      <c r="Q72" s="128"/>
      <c r="R72" s="128"/>
      <c r="S72" s="128"/>
      <c r="T72" s="128"/>
      <c r="U72" s="128"/>
      <c r="V72" s="128"/>
      <c r="W72" s="128" t="s">
        <v>310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ht="33.75" outlineLevel="1" x14ac:dyDescent="0.2">
      <c r="A73" s="147">
        <v>33</v>
      </c>
      <c r="B73" s="148" t="s">
        <v>313</v>
      </c>
      <c r="C73" s="153" t="s">
        <v>314</v>
      </c>
      <c r="D73" s="149" t="s">
        <v>191</v>
      </c>
      <c r="E73" s="183">
        <v>0.94238</v>
      </c>
      <c r="F73" s="193"/>
      <c r="G73" s="194">
        <f t="shared" si="0"/>
        <v>0</v>
      </c>
      <c r="H73" s="137">
        <v>21</v>
      </c>
      <c r="I73" s="136">
        <v>0</v>
      </c>
      <c r="J73" s="136">
        <f t="shared" si="1"/>
        <v>0</v>
      </c>
      <c r="K73" s="136">
        <v>0</v>
      </c>
      <c r="L73" s="136">
        <f t="shared" si="2"/>
        <v>0</v>
      </c>
      <c r="M73" s="137" t="s">
        <v>167</v>
      </c>
      <c r="N73" s="137" t="s">
        <v>167</v>
      </c>
      <c r="O73" s="137" t="s">
        <v>309</v>
      </c>
      <c r="P73" s="128"/>
      <c r="Q73" s="128"/>
      <c r="R73" s="128"/>
      <c r="S73" s="128"/>
      <c r="T73" s="128"/>
      <c r="U73" s="128"/>
      <c r="V73" s="128"/>
      <c r="W73" s="128" t="s">
        <v>310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outlineLevel="1" x14ac:dyDescent="0.2">
      <c r="A74" s="147">
        <v>34</v>
      </c>
      <c r="B74" s="148" t="s">
        <v>315</v>
      </c>
      <c r="C74" s="153" t="s">
        <v>316</v>
      </c>
      <c r="D74" s="149" t="s">
        <v>191</v>
      </c>
      <c r="E74" s="183">
        <v>0.94238</v>
      </c>
      <c r="F74" s="193"/>
      <c r="G74" s="194">
        <f t="shared" si="0"/>
        <v>0</v>
      </c>
      <c r="H74" s="137">
        <v>21</v>
      </c>
      <c r="I74" s="136">
        <v>0</v>
      </c>
      <c r="J74" s="136">
        <f t="shared" si="1"/>
        <v>0</v>
      </c>
      <c r="K74" s="136">
        <v>0</v>
      </c>
      <c r="L74" s="136">
        <f t="shared" si="2"/>
        <v>0</v>
      </c>
      <c r="M74" s="137" t="s">
        <v>167</v>
      </c>
      <c r="N74" s="137" t="s">
        <v>167</v>
      </c>
      <c r="O74" s="137" t="s">
        <v>309</v>
      </c>
      <c r="P74" s="128"/>
      <c r="Q74" s="128"/>
      <c r="R74" s="128"/>
      <c r="S74" s="128"/>
      <c r="T74" s="128"/>
      <c r="U74" s="128"/>
      <c r="V74" s="128"/>
      <c r="W74" s="128" t="s">
        <v>310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ht="22.5" outlineLevel="1" x14ac:dyDescent="0.2">
      <c r="A75" s="147">
        <v>35</v>
      </c>
      <c r="B75" s="148" t="s">
        <v>317</v>
      </c>
      <c r="C75" s="153" t="s">
        <v>318</v>
      </c>
      <c r="D75" s="149" t="s">
        <v>191</v>
      </c>
      <c r="E75" s="183">
        <v>0.94238</v>
      </c>
      <c r="F75" s="193"/>
      <c r="G75" s="194">
        <f t="shared" si="0"/>
        <v>0</v>
      </c>
      <c r="H75" s="137">
        <v>21</v>
      </c>
      <c r="I75" s="136">
        <v>0</v>
      </c>
      <c r="J75" s="136">
        <f t="shared" si="1"/>
        <v>0</v>
      </c>
      <c r="K75" s="136">
        <v>0</v>
      </c>
      <c r="L75" s="136">
        <f t="shared" si="2"/>
        <v>0</v>
      </c>
      <c r="M75" s="137" t="s">
        <v>167</v>
      </c>
      <c r="N75" s="137" t="s">
        <v>167</v>
      </c>
      <c r="O75" s="137" t="s">
        <v>309</v>
      </c>
      <c r="P75" s="128"/>
      <c r="Q75" s="128"/>
      <c r="R75" s="128"/>
      <c r="S75" s="128"/>
      <c r="T75" s="128"/>
      <c r="U75" s="128"/>
      <c r="V75" s="128"/>
      <c r="W75" s="128" t="s">
        <v>310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ht="22.5" outlineLevel="1" x14ac:dyDescent="0.2">
      <c r="A76" s="144">
        <v>36</v>
      </c>
      <c r="B76" s="145" t="s">
        <v>319</v>
      </c>
      <c r="C76" s="151" t="s">
        <v>320</v>
      </c>
      <c r="D76" s="146" t="s">
        <v>191</v>
      </c>
      <c r="E76" s="181">
        <v>0.94238</v>
      </c>
      <c r="F76" s="190"/>
      <c r="G76" s="191">
        <f t="shared" si="0"/>
        <v>0</v>
      </c>
      <c r="H76" s="137">
        <v>21</v>
      </c>
      <c r="I76" s="136">
        <v>0</v>
      </c>
      <c r="J76" s="136">
        <f t="shared" si="1"/>
        <v>0</v>
      </c>
      <c r="K76" s="136">
        <v>0</v>
      </c>
      <c r="L76" s="136">
        <f t="shared" si="2"/>
        <v>0</v>
      </c>
      <c r="M76" s="137" t="s">
        <v>167</v>
      </c>
      <c r="N76" s="137" t="s">
        <v>167</v>
      </c>
      <c r="O76" s="137" t="s">
        <v>309</v>
      </c>
      <c r="P76" s="128"/>
      <c r="Q76" s="128"/>
      <c r="R76" s="128"/>
      <c r="S76" s="128"/>
      <c r="T76" s="128"/>
      <c r="U76" s="128"/>
      <c r="V76" s="128"/>
      <c r="W76" s="128" t="s">
        <v>310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x14ac:dyDescent="0.2">
      <c r="A77" s="3"/>
      <c r="B77" s="4"/>
      <c r="C77" s="154"/>
      <c r="D77" s="5"/>
      <c r="E77" s="179"/>
      <c r="F77" s="187"/>
      <c r="G77" s="187"/>
      <c r="H77" s="3"/>
      <c r="I77" s="3"/>
      <c r="J77" s="3"/>
      <c r="K77" s="3"/>
      <c r="L77" s="3"/>
      <c r="M77" s="3"/>
      <c r="N77" s="3"/>
      <c r="O77" s="3"/>
      <c r="U77">
        <v>12</v>
      </c>
      <c r="V77">
        <v>21</v>
      </c>
      <c r="W77" t="s">
        <v>154</v>
      </c>
    </row>
    <row r="78" spans="1:50" x14ac:dyDescent="0.2">
      <c r="A78" s="131"/>
      <c r="B78" s="132" t="s">
        <v>31</v>
      </c>
      <c r="C78" s="155"/>
      <c r="D78" s="133"/>
      <c r="E78" s="184"/>
      <c r="F78" s="195"/>
      <c r="G78" s="196">
        <f>G8+G15+G17+G20+G22+G24+G34+G36+G38+G43+G47+G51+G63+G68+G70</f>
        <v>0</v>
      </c>
      <c r="H78" s="3"/>
      <c r="I78" s="3"/>
      <c r="J78" s="3"/>
      <c r="K78" s="3"/>
      <c r="L78" s="3"/>
      <c r="M78" s="3"/>
      <c r="N78" s="3"/>
      <c r="O78" s="3"/>
      <c r="U78">
        <f>SUMIF(H7:H76,U77,G7:G76)</f>
        <v>0</v>
      </c>
      <c r="V78">
        <f>SUMIF(H7:H76,V77,G7:G76)</f>
        <v>0</v>
      </c>
      <c r="W78" t="s">
        <v>321</v>
      </c>
    </row>
    <row r="79" spans="1:50" x14ac:dyDescent="0.2">
      <c r="A79" s="3"/>
      <c r="B79" s="4"/>
      <c r="C79" s="154"/>
      <c r="D79" s="5"/>
      <c r="E79" s="179"/>
      <c r="F79" s="187"/>
      <c r="G79" s="187"/>
      <c r="H79" s="3"/>
      <c r="I79" s="3"/>
      <c r="J79" s="3"/>
      <c r="K79" s="3"/>
      <c r="L79" s="3"/>
      <c r="M79" s="3"/>
      <c r="N79" s="3"/>
      <c r="O79" s="3"/>
    </row>
    <row r="80" spans="1:50" x14ac:dyDescent="0.2">
      <c r="A80" s="3"/>
      <c r="B80" s="4"/>
      <c r="C80" s="154"/>
      <c r="D80" s="5"/>
      <c r="E80" s="179"/>
      <c r="F80" s="187"/>
      <c r="G80" s="187"/>
      <c r="H80" s="3"/>
      <c r="I80" s="3"/>
      <c r="J80" s="3"/>
      <c r="K80" s="3"/>
      <c r="L80" s="3"/>
      <c r="M80" s="3"/>
      <c r="N80" s="3"/>
      <c r="O80" s="3"/>
    </row>
    <row r="81" spans="1:23" x14ac:dyDescent="0.2">
      <c r="A81" s="266" t="s">
        <v>322</v>
      </c>
      <c r="B81" s="266"/>
      <c r="C81" s="267"/>
      <c r="D81" s="5"/>
      <c r="E81" s="179"/>
      <c r="F81" s="187"/>
      <c r="G81" s="187"/>
      <c r="H81" s="3"/>
      <c r="I81" s="3"/>
      <c r="J81" s="3"/>
      <c r="K81" s="3"/>
      <c r="L81" s="3"/>
      <c r="M81" s="3"/>
      <c r="N81" s="3"/>
      <c r="O81" s="3"/>
    </row>
    <row r="82" spans="1:23" x14ac:dyDescent="0.2">
      <c r="A82" s="247"/>
      <c r="B82" s="248"/>
      <c r="C82" s="249"/>
      <c r="D82" s="248"/>
      <c r="E82" s="248"/>
      <c r="F82" s="248"/>
      <c r="G82" s="250"/>
      <c r="H82" s="3"/>
      <c r="I82" s="3"/>
      <c r="J82" s="3"/>
      <c r="K82" s="3"/>
      <c r="L82" s="3"/>
      <c r="M82" s="3"/>
      <c r="N82" s="3"/>
      <c r="O82" s="3"/>
      <c r="W82" t="s">
        <v>323</v>
      </c>
    </row>
    <row r="83" spans="1:23" x14ac:dyDescent="0.2">
      <c r="A83" s="251"/>
      <c r="B83" s="252"/>
      <c r="C83" s="253"/>
      <c r="D83" s="252"/>
      <c r="E83" s="252"/>
      <c r="F83" s="252"/>
      <c r="G83" s="254"/>
      <c r="H83" s="3"/>
      <c r="I83" s="3"/>
      <c r="J83" s="3"/>
      <c r="K83" s="3"/>
      <c r="L83" s="3"/>
      <c r="M83" s="3"/>
      <c r="N83" s="3"/>
      <c r="O83" s="3"/>
    </row>
    <row r="84" spans="1:23" x14ac:dyDescent="0.2">
      <c r="A84" s="251"/>
      <c r="B84" s="252"/>
      <c r="C84" s="253"/>
      <c r="D84" s="252"/>
      <c r="E84" s="252"/>
      <c r="F84" s="252"/>
      <c r="G84" s="254"/>
      <c r="H84" s="3"/>
      <c r="I84" s="3"/>
      <c r="J84" s="3"/>
      <c r="K84" s="3"/>
      <c r="L84" s="3"/>
      <c r="M84" s="3"/>
      <c r="N84" s="3"/>
      <c r="O84" s="3"/>
    </row>
    <row r="85" spans="1:23" x14ac:dyDescent="0.2">
      <c r="A85" s="251"/>
      <c r="B85" s="252"/>
      <c r="C85" s="253"/>
      <c r="D85" s="252"/>
      <c r="E85" s="252"/>
      <c r="F85" s="252"/>
      <c r="G85" s="254"/>
      <c r="H85" s="3"/>
      <c r="I85" s="3"/>
      <c r="J85" s="3"/>
      <c r="K85" s="3"/>
      <c r="L85" s="3"/>
      <c r="M85" s="3"/>
      <c r="N85" s="3"/>
      <c r="O85" s="3"/>
    </row>
    <row r="86" spans="1:23" x14ac:dyDescent="0.2">
      <c r="A86" s="255"/>
      <c r="B86" s="256"/>
      <c r="C86" s="257"/>
      <c r="D86" s="256"/>
      <c r="E86" s="256"/>
      <c r="F86" s="256"/>
      <c r="G86" s="258"/>
      <c r="H86" s="3"/>
      <c r="I86" s="3"/>
      <c r="J86" s="3"/>
      <c r="K86" s="3"/>
      <c r="L86" s="3"/>
      <c r="M86" s="3"/>
      <c r="N86" s="3"/>
      <c r="O86" s="3"/>
    </row>
    <row r="87" spans="1:23" x14ac:dyDescent="0.2">
      <c r="A87" s="3"/>
      <c r="B87" s="4"/>
      <c r="C87" s="154"/>
      <c r="D87" s="5"/>
      <c r="E87" s="179"/>
      <c r="F87" s="187"/>
      <c r="G87" s="187"/>
      <c r="H87" s="3"/>
      <c r="I87" s="3"/>
      <c r="J87" s="3"/>
      <c r="K87" s="3"/>
      <c r="L87" s="3"/>
      <c r="M87" s="3"/>
      <c r="N87" s="3"/>
      <c r="O87" s="3"/>
    </row>
    <row r="88" spans="1:23" x14ac:dyDescent="0.2">
      <c r="C88" s="156"/>
      <c r="D88" s="8"/>
      <c r="W88" t="s">
        <v>324</v>
      </c>
    </row>
    <row r="89" spans="1:23" x14ac:dyDescent="0.2">
      <c r="D89" s="8"/>
    </row>
    <row r="90" spans="1:23" x14ac:dyDescent="0.2">
      <c r="D90" s="8"/>
    </row>
    <row r="91" spans="1:23" x14ac:dyDescent="0.2">
      <c r="D91" s="8"/>
    </row>
    <row r="92" spans="1:23" x14ac:dyDescent="0.2">
      <c r="D92" s="8"/>
    </row>
    <row r="93" spans="1:23" x14ac:dyDescent="0.2">
      <c r="D93" s="8"/>
    </row>
    <row r="94" spans="1:23" x14ac:dyDescent="0.2">
      <c r="D94" s="8"/>
    </row>
    <row r="95" spans="1:23" x14ac:dyDescent="0.2">
      <c r="D95" s="8"/>
    </row>
    <row r="96" spans="1:23" x14ac:dyDescent="0.2">
      <c r="D96" s="8"/>
    </row>
    <row r="97" spans="4:4" x14ac:dyDescent="0.2">
      <c r="D97" s="8"/>
    </row>
    <row r="98" spans="4:4" x14ac:dyDescent="0.2">
      <c r="D98" s="8"/>
    </row>
    <row r="99" spans="4:4" x14ac:dyDescent="0.2">
      <c r="D99" s="8"/>
    </row>
    <row r="100" spans="4:4" x14ac:dyDescent="0.2">
      <c r="D100" s="8"/>
    </row>
    <row r="101" spans="4:4" x14ac:dyDescent="0.2">
      <c r="D101" s="8"/>
    </row>
    <row r="102" spans="4:4" x14ac:dyDescent="0.2">
      <c r="D102" s="8"/>
    </row>
    <row r="103" spans="4:4" x14ac:dyDescent="0.2">
      <c r="D103" s="8"/>
    </row>
    <row r="104" spans="4:4" x14ac:dyDescent="0.2">
      <c r="D104" s="8"/>
    </row>
    <row r="105" spans="4:4" x14ac:dyDescent="0.2">
      <c r="D105" s="8"/>
    </row>
    <row r="106" spans="4:4" x14ac:dyDescent="0.2">
      <c r="D106" s="8"/>
    </row>
    <row r="107" spans="4:4" x14ac:dyDescent="0.2">
      <c r="D107" s="8"/>
    </row>
    <row r="108" spans="4:4" x14ac:dyDescent="0.2">
      <c r="D108" s="8"/>
    </row>
    <row r="109" spans="4:4" x14ac:dyDescent="0.2">
      <c r="D109" s="8"/>
    </row>
    <row r="110" spans="4:4" x14ac:dyDescent="0.2">
      <c r="D110" s="8"/>
    </row>
    <row r="111" spans="4:4" x14ac:dyDescent="0.2">
      <c r="D111" s="8"/>
    </row>
    <row r="112" spans="4:4" x14ac:dyDescent="0.2">
      <c r="D112" s="8"/>
    </row>
    <row r="113" spans="4:4" x14ac:dyDescent="0.2">
      <c r="D113" s="8"/>
    </row>
    <row r="114" spans="4:4" x14ac:dyDescent="0.2">
      <c r="D114" s="8"/>
    </row>
    <row r="115" spans="4:4" x14ac:dyDescent="0.2">
      <c r="D115" s="8"/>
    </row>
    <row r="116" spans="4:4" x14ac:dyDescent="0.2">
      <c r="D116" s="8"/>
    </row>
    <row r="117" spans="4:4" x14ac:dyDescent="0.2">
      <c r="D117" s="8"/>
    </row>
    <row r="118" spans="4:4" x14ac:dyDescent="0.2">
      <c r="D118" s="8"/>
    </row>
    <row r="119" spans="4:4" x14ac:dyDescent="0.2">
      <c r="D119" s="8"/>
    </row>
    <row r="120" spans="4:4" x14ac:dyDescent="0.2">
      <c r="D120" s="8"/>
    </row>
    <row r="121" spans="4:4" x14ac:dyDescent="0.2">
      <c r="D121" s="8"/>
    </row>
    <row r="122" spans="4:4" x14ac:dyDescent="0.2">
      <c r="D122" s="8"/>
    </row>
    <row r="123" spans="4:4" x14ac:dyDescent="0.2">
      <c r="D123" s="8"/>
    </row>
    <row r="124" spans="4:4" x14ac:dyDescent="0.2">
      <c r="D124" s="8"/>
    </row>
    <row r="125" spans="4:4" x14ac:dyDescent="0.2">
      <c r="D125" s="8"/>
    </row>
    <row r="126" spans="4:4" x14ac:dyDescent="0.2">
      <c r="D126" s="8"/>
    </row>
    <row r="127" spans="4:4" x14ac:dyDescent="0.2">
      <c r="D127" s="8"/>
    </row>
    <row r="128" spans="4:4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82:G86"/>
    <mergeCell ref="A1:G1"/>
    <mergeCell ref="C2:G2"/>
    <mergeCell ref="C3:G3"/>
    <mergeCell ref="C4:G4"/>
    <mergeCell ref="A81:C81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BD736-23C0-4331-9E63-F3CD2319B049}">
  <sheetPr>
    <outlinePr summaryBelow="0"/>
  </sheetPr>
  <dimension ref="A1:AX5000"/>
  <sheetViews>
    <sheetView view="pageBreakPreview" zoomScaleNormal="100" zoomScaleSheetLayoutView="100" workbookViewId="0">
      <pane ySplit="7" topLeftCell="A107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49</v>
      </c>
      <c r="C4" s="263" t="s">
        <v>50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SUMIF(W9:W11,"&lt;&gt;NOR",G9:G11)</f>
        <v>0</v>
      </c>
      <c r="H8" s="140"/>
      <c r="I8" s="139"/>
      <c r="J8" s="139">
        <f>SUM(J9:J11)</f>
        <v>0.13</v>
      </c>
      <c r="K8" s="139"/>
      <c r="L8" s="139">
        <f>SUM(L9:L11)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368</v>
      </c>
      <c r="C9" s="151" t="s">
        <v>369</v>
      </c>
      <c r="D9" s="146" t="s">
        <v>166</v>
      </c>
      <c r="E9" s="181">
        <v>1.8</v>
      </c>
      <c r="F9" s="190"/>
      <c r="G9" s="191">
        <f>ROUND(E9*F9,2)</f>
        <v>0</v>
      </c>
      <c r="H9" s="137">
        <v>21</v>
      </c>
      <c r="I9" s="136">
        <v>7.392E-2</v>
      </c>
      <c r="J9" s="136">
        <f>ROUND(E9*I9,2)</f>
        <v>0.13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370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371</v>
      </c>
      <c r="D11" s="138"/>
      <c r="E11" s="182">
        <v>1.8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x14ac:dyDescent="0.2">
      <c r="A12" s="141" t="s">
        <v>162</v>
      </c>
      <c r="B12" s="142" t="s">
        <v>93</v>
      </c>
      <c r="C12" s="150" t="s">
        <v>94</v>
      </c>
      <c r="D12" s="143"/>
      <c r="E12" s="180"/>
      <c r="F12" s="188"/>
      <c r="G12" s="189">
        <f>SUMIF(W13:W21,"&lt;&gt;NOR",G13:G21)</f>
        <v>0</v>
      </c>
      <c r="H12" s="140"/>
      <c r="I12" s="139"/>
      <c r="J12" s="139">
        <f>SUM(J13:J21)</f>
        <v>1.9200000000000002</v>
      </c>
      <c r="K12" s="139"/>
      <c r="L12" s="139">
        <f>SUM(L13:L21)</f>
        <v>0</v>
      </c>
      <c r="M12" s="140"/>
      <c r="N12" s="140"/>
      <c r="O12" s="140"/>
      <c r="W12" t="s">
        <v>163</v>
      </c>
    </row>
    <row r="13" spans="1:50" ht="45" outlineLevel="1" x14ac:dyDescent="0.2">
      <c r="A13" s="144">
        <v>2</v>
      </c>
      <c r="B13" s="145" t="s">
        <v>174</v>
      </c>
      <c r="C13" s="151" t="s">
        <v>175</v>
      </c>
      <c r="D13" s="146" t="s">
        <v>166</v>
      </c>
      <c r="E13" s="181">
        <v>7.5774999999999997</v>
      </c>
      <c r="F13" s="190"/>
      <c r="G13" s="191">
        <f>ROUND(E13*F13,2)</f>
        <v>0</v>
      </c>
      <c r="H13" s="137">
        <v>21</v>
      </c>
      <c r="I13" s="136">
        <v>6.0899999999999999E-3</v>
      </c>
      <c r="J13" s="136">
        <f>ROUND(E13*I13,2)</f>
        <v>0.05</v>
      </c>
      <c r="K13" s="136">
        <v>0</v>
      </c>
      <c r="L13" s="136">
        <f>ROUND(E13*K13,2)</f>
        <v>0</v>
      </c>
      <c r="M13" s="137" t="s">
        <v>167</v>
      </c>
      <c r="N13" s="137" t="s">
        <v>167</v>
      </c>
      <c r="O13" s="137" t="s">
        <v>168</v>
      </c>
      <c r="P13" s="128"/>
      <c r="Q13" s="128"/>
      <c r="R13" s="128"/>
      <c r="S13" s="128"/>
      <c r="T13" s="128"/>
      <c r="U13" s="128"/>
      <c r="V13" s="128"/>
      <c r="W13" s="128" t="s">
        <v>169</v>
      </c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2" x14ac:dyDescent="0.2">
      <c r="A14" s="134"/>
      <c r="B14" s="135"/>
      <c r="C14" s="152" t="s">
        <v>372</v>
      </c>
      <c r="D14" s="138"/>
      <c r="E14" s="182"/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3" x14ac:dyDescent="0.2">
      <c r="A15" s="134"/>
      <c r="B15" s="135"/>
      <c r="C15" s="152" t="s">
        <v>373</v>
      </c>
      <c r="D15" s="138"/>
      <c r="E15" s="182">
        <v>7.58</v>
      </c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ht="22.5" outlineLevel="1" x14ac:dyDescent="0.2">
      <c r="A16" s="144">
        <v>3</v>
      </c>
      <c r="B16" s="145" t="s">
        <v>176</v>
      </c>
      <c r="C16" s="151" t="s">
        <v>177</v>
      </c>
      <c r="D16" s="146" t="s">
        <v>166</v>
      </c>
      <c r="E16" s="181">
        <v>9.24</v>
      </c>
      <c r="F16" s="190"/>
      <c r="G16" s="191">
        <f>ROUND(E16*F16,2)</f>
        <v>0</v>
      </c>
      <c r="H16" s="137">
        <v>21</v>
      </c>
      <c r="I16" s="136">
        <v>5.4299999999999999E-3</v>
      </c>
      <c r="J16" s="136">
        <f>ROUND(E16*I16,2)</f>
        <v>0.05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169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outlineLevel="2" x14ac:dyDescent="0.2">
      <c r="A17" s="134"/>
      <c r="B17" s="135"/>
      <c r="C17" s="152" t="s">
        <v>374</v>
      </c>
      <c r="D17" s="138"/>
      <c r="E17" s="182"/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3" x14ac:dyDescent="0.2">
      <c r="A18" s="134"/>
      <c r="B18" s="135"/>
      <c r="C18" s="152" t="s">
        <v>375</v>
      </c>
      <c r="D18" s="138"/>
      <c r="E18" s="182">
        <v>9.24</v>
      </c>
      <c r="F18" s="192"/>
      <c r="G18" s="192"/>
      <c r="H18" s="137"/>
      <c r="I18" s="136"/>
      <c r="J18" s="136"/>
      <c r="K18" s="136"/>
      <c r="L18" s="136"/>
      <c r="M18" s="137"/>
      <c r="N18" s="137"/>
      <c r="O18" s="137"/>
      <c r="P18" s="128"/>
      <c r="Q18" s="128"/>
      <c r="R18" s="128"/>
      <c r="S18" s="128"/>
      <c r="T18" s="128"/>
      <c r="U18" s="128"/>
      <c r="V18" s="128"/>
      <c r="W18" s="128" t="s">
        <v>171</v>
      </c>
      <c r="X18" s="128">
        <v>0</v>
      </c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ht="22.5" outlineLevel="1" x14ac:dyDescent="0.2">
      <c r="A19" s="144">
        <v>4</v>
      </c>
      <c r="B19" s="145" t="s">
        <v>180</v>
      </c>
      <c r="C19" s="151" t="s">
        <v>181</v>
      </c>
      <c r="D19" s="146" t="s">
        <v>166</v>
      </c>
      <c r="E19" s="181">
        <v>41.22</v>
      </c>
      <c r="F19" s="190"/>
      <c r="G19" s="191">
        <f>ROUND(E19*F19,2)</f>
        <v>0</v>
      </c>
      <c r="H19" s="137">
        <v>21</v>
      </c>
      <c r="I19" s="136">
        <v>4.4139999999999999E-2</v>
      </c>
      <c r="J19" s="136">
        <f>ROUND(E19*I19,2)</f>
        <v>1.82</v>
      </c>
      <c r="K19" s="136">
        <v>0</v>
      </c>
      <c r="L19" s="136">
        <f>ROUND(E19*K19,2)</f>
        <v>0</v>
      </c>
      <c r="M19" s="137" t="s">
        <v>167</v>
      </c>
      <c r="N19" s="137" t="s">
        <v>167</v>
      </c>
      <c r="O19" s="137" t="s">
        <v>168</v>
      </c>
      <c r="P19" s="128"/>
      <c r="Q19" s="128"/>
      <c r="R19" s="128"/>
      <c r="S19" s="128"/>
      <c r="T19" s="128"/>
      <c r="U19" s="128"/>
      <c r="V19" s="128"/>
      <c r="W19" s="128" t="s">
        <v>169</v>
      </c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ht="22.5" outlineLevel="2" x14ac:dyDescent="0.2">
      <c r="A20" s="134"/>
      <c r="B20" s="135"/>
      <c r="C20" s="152" t="s">
        <v>376</v>
      </c>
      <c r="D20" s="138"/>
      <c r="E20" s="182"/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outlineLevel="3" x14ac:dyDescent="0.2">
      <c r="A21" s="134"/>
      <c r="B21" s="135"/>
      <c r="C21" s="152" t="s">
        <v>377</v>
      </c>
      <c r="D21" s="138"/>
      <c r="E21" s="182">
        <v>41.22</v>
      </c>
      <c r="F21" s="192"/>
      <c r="G21" s="192"/>
      <c r="H21" s="137"/>
      <c r="I21" s="136"/>
      <c r="J21" s="136"/>
      <c r="K21" s="136"/>
      <c r="L21" s="136"/>
      <c r="M21" s="137"/>
      <c r="N21" s="137"/>
      <c r="O21" s="137"/>
      <c r="P21" s="128"/>
      <c r="Q21" s="128"/>
      <c r="R21" s="128"/>
      <c r="S21" s="128"/>
      <c r="T21" s="128"/>
      <c r="U21" s="128"/>
      <c r="V21" s="128"/>
      <c r="W21" s="128" t="s">
        <v>171</v>
      </c>
      <c r="X21" s="128">
        <v>0</v>
      </c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x14ac:dyDescent="0.2">
      <c r="A22" s="141" t="s">
        <v>162</v>
      </c>
      <c r="B22" s="142" t="s">
        <v>95</v>
      </c>
      <c r="C22" s="150" t="s">
        <v>96</v>
      </c>
      <c r="D22" s="143"/>
      <c r="E22" s="180"/>
      <c r="F22" s="188"/>
      <c r="G22" s="189">
        <f>SUMIF(W23:W29,"&lt;&gt;NOR",G23:G29)</f>
        <v>0</v>
      </c>
      <c r="H22" s="140"/>
      <c r="I22" s="139"/>
      <c r="J22" s="139">
        <f>SUM(J23:J29)</f>
        <v>3.87</v>
      </c>
      <c r="K22" s="139"/>
      <c r="L22" s="139">
        <f>SUM(L23:L29)</f>
        <v>0</v>
      </c>
      <c r="M22" s="140"/>
      <c r="N22" s="140"/>
      <c r="O22" s="140"/>
      <c r="W22" t="s">
        <v>163</v>
      </c>
    </row>
    <row r="23" spans="1:50" ht="22.5" outlineLevel="1" x14ac:dyDescent="0.2">
      <c r="A23" s="144">
        <v>5</v>
      </c>
      <c r="B23" s="145" t="s">
        <v>184</v>
      </c>
      <c r="C23" s="151" t="s">
        <v>185</v>
      </c>
      <c r="D23" s="146" t="s">
        <v>186</v>
      </c>
      <c r="E23" s="181">
        <v>1.5155000000000001</v>
      </c>
      <c r="F23" s="190"/>
      <c r="G23" s="191">
        <f>ROUND(E23*F23,2)</f>
        <v>0</v>
      </c>
      <c r="H23" s="137">
        <v>21</v>
      </c>
      <c r="I23" s="136">
        <v>2.5249999999999999</v>
      </c>
      <c r="J23" s="136">
        <f>ROUND(E23*I23,2)</f>
        <v>3.83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outlineLevel="2" x14ac:dyDescent="0.2">
      <c r="A24" s="134"/>
      <c r="B24" s="135"/>
      <c r="C24" s="152" t="s">
        <v>378</v>
      </c>
      <c r="D24" s="138"/>
      <c r="E24" s="182"/>
      <c r="F24" s="192"/>
      <c r="G24" s="192"/>
      <c r="H24" s="137"/>
      <c r="I24" s="136"/>
      <c r="J24" s="136"/>
      <c r="K24" s="136"/>
      <c r="L24" s="136"/>
      <c r="M24" s="137"/>
      <c r="N24" s="137"/>
      <c r="O24" s="137"/>
      <c r="P24" s="128"/>
      <c r="Q24" s="128"/>
      <c r="R24" s="128"/>
      <c r="S24" s="128"/>
      <c r="T24" s="128"/>
      <c r="U24" s="128"/>
      <c r="V24" s="128"/>
      <c r="W24" s="128" t="s">
        <v>171</v>
      </c>
      <c r="X24" s="128">
        <v>0</v>
      </c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3" x14ac:dyDescent="0.2">
      <c r="A25" s="134"/>
      <c r="B25" s="135"/>
      <c r="C25" s="152" t="s">
        <v>379</v>
      </c>
      <c r="D25" s="138"/>
      <c r="E25" s="182">
        <v>1.52</v>
      </c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ht="22.5" outlineLevel="1" x14ac:dyDescent="0.2">
      <c r="A26" s="147">
        <v>6</v>
      </c>
      <c r="B26" s="148" t="s">
        <v>187</v>
      </c>
      <c r="C26" s="153" t="s">
        <v>188</v>
      </c>
      <c r="D26" s="149" t="s">
        <v>186</v>
      </c>
      <c r="E26" s="183">
        <v>1.5155000000000001</v>
      </c>
      <c r="F26" s="193"/>
      <c r="G26" s="194">
        <f>ROUND(E26*F26,2)</f>
        <v>0</v>
      </c>
      <c r="H26" s="137">
        <v>21</v>
      </c>
      <c r="I26" s="136">
        <v>0</v>
      </c>
      <c r="J26" s="136">
        <f>ROUND(E26*I26,2)</f>
        <v>0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22.5" outlineLevel="1" x14ac:dyDescent="0.2">
      <c r="A27" s="144">
        <v>7</v>
      </c>
      <c r="B27" s="145" t="s">
        <v>189</v>
      </c>
      <c r="C27" s="151" t="s">
        <v>190</v>
      </c>
      <c r="D27" s="146" t="s">
        <v>191</v>
      </c>
      <c r="E27" s="181">
        <v>3.7510000000000002E-2</v>
      </c>
      <c r="F27" s="190"/>
      <c r="G27" s="191">
        <f>ROUND(E27*F27,2)</f>
        <v>0</v>
      </c>
      <c r="H27" s="137">
        <v>21</v>
      </c>
      <c r="I27" s="136">
        <v>1.0662499999999999</v>
      </c>
      <c r="J27" s="136">
        <f>ROUND(E27*I27,2)</f>
        <v>0.04</v>
      </c>
      <c r="K27" s="136">
        <v>0</v>
      </c>
      <c r="L27" s="136">
        <f>ROUND(E27*K27,2)</f>
        <v>0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2" x14ac:dyDescent="0.2">
      <c r="A28" s="134"/>
      <c r="B28" s="135"/>
      <c r="C28" s="152" t="s">
        <v>380</v>
      </c>
      <c r="D28" s="138"/>
      <c r="E28" s="182"/>
      <c r="F28" s="192"/>
      <c r="G28" s="192"/>
      <c r="H28" s="137"/>
      <c r="I28" s="136"/>
      <c r="J28" s="136"/>
      <c r="K28" s="136"/>
      <c r="L28" s="136"/>
      <c r="M28" s="137"/>
      <c r="N28" s="137"/>
      <c r="O28" s="137"/>
      <c r="P28" s="128"/>
      <c r="Q28" s="128"/>
      <c r="R28" s="128"/>
      <c r="S28" s="128"/>
      <c r="T28" s="128"/>
      <c r="U28" s="128"/>
      <c r="V28" s="128"/>
      <c r="W28" s="128" t="s">
        <v>171</v>
      </c>
      <c r="X28" s="128">
        <v>0</v>
      </c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3" x14ac:dyDescent="0.2">
      <c r="A29" s="134"/>
      <c r="B29" s="135"/>
      <c r="C29" s="152" t="s">
        <v>381</v>
      </c>
      <c r="D29" s="138"/>
      <c r="E29" s="182">
        <v>0.04</v>
      </c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x14ac:dyDescent="0.2">
      <c r="A30" s="141" t="s">
        <v>162</v>
      </c>
      <c r="B30" s="142" t="s">
        <v>97</v>
      </c>
      <c r="C30" s="150" t="s">
        <v>98</v>
      </c>
      <c r="D30" s="143"/>
      <c r="E30" s="180"/>
      <c r="F30" s="188"/>
      <c r="G30" s="189">
        <f>SUMIF(W31:W33,"&lt;&gt;NOR",G31:G33)</f>
        <v>0</v>
      </c>
      <c r="H30" s="140"/>
      <c r="I30" s="139"/>
      <c r="J30" s="139">
        <f>SUM(J31:J33)</f>
        <v>0.28000000000000003</v>
      </c>
      <c r="K30" s="139"/>
      <c r="L30" s="139">
        <f>SUM(L31:L33)</f>
        <v>0</v>
      </c>
      <c r="M30" s="140"/>
      <c r="N30" s="140"/>
      <c r="O30" s="140"/>
      <c r="W30" t="s">
        <v>163</v>
      </c>
    </row>
    <row r="31" spans="1:50" ht="22.5" outlineLevel="1" x14ac:dyDescent="0.2">
      <c r="A31" s="147">
        <v>8</v>
      </c>
      <c r="B31" s="148" t="s">
        <v>194</v>
      </c>
      <c r="C31" s="153" t="s">
        <v>195</v>
      </c>
      <c r="D31" s="149" t="s">
        <v>196</v>
      </c>
      <c r="E31" s="183">
        <v>4</v>
      </c>
      <c r="F31" s="193"/>
      <c r="G31" s="194">
        <f>ROUND(E31*F31,2)</f>
        <v>0</v>
      </c>
      <c r="H31" s="137">
        <v>21</v>
      </c>
      <c r="I31" s="136">
        <v>5.4109999999999998E-2</v>
      </c>
      <c r="J31" s="136">
        <f>ROUND(E31*I31,2)</f>
        <v>0.22</v>
      </c>
      <c r="K31" s="136">
        <v>0</v>
      </c>
      <c r="L31" s="136">
        <f>ROUND(E31*K31,2)</f>
        <v>0</v>
      </c>
      <c r="M31" s="137" t="s">
        <v>167</v>
      </c>
      <c r="N31" s="137" t="s">
        <v>167</v>
      </c>
      <c r="O31" s="137" t="s">
        <v>168</v>
      </c>
      <c r="P31" s="128"/>
      <c r="Q31" s="128"/>
      <c r="R31" s="128"/>
      <c r="S31" s="128"/>
      <c r="T31" s="128"/>
      <c r="U31" s="128"/>
      <c r="V31" s="128"/>
      <c r="W31" s="128" t="s">
        <v>169</v>
      </c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7">
        <v>9</v>
      </c>
      <c r="B32" s="148" t="s">
        <v>382</v>
      </c>
      <c r="C32" s="153" t="s">
        <v>383</v>
      </c>
      <c r="D32" s="149" t="s">
        <v>196</v>
      </c>
      <c r="E32" s="183">
        <v>2</v>
      </c>
      <c r="F32" s="193"/>
      <c r="G32" s="194">
        <f>ROUND(E32*F32,2)</f>
        <v>0</v>
      </c>
      <c r="H32" s="137">
        <v>21</v>
      </c>
      <c r="I32" s="136">
        <v>1.7000000000000001E-2</v>
      </c>
      <c r="J32" s="136">
        <f>ROUND(E32*I32,2)</f>
        <v>0.03</v>
      </c>
      <c r="K32" s="136">
        <v>0</v>
      </c>
      <c r="L32" s="136">
        <f>ROUND(E32*K32,2)</f>
        <v>0</v>
      </c>
      <c r="M32" s="137" t="s">
        <v>167</v>
      </c>
      <c r="N32" s="137" t="s">
        <v>167</v>
      </c>
      <c r="O32" s="137" t="s">
        <v>200</v>
      </c>
      <c r="P32" s="128"/>
      <c r="Q32" s="128"/>
      <c r="R32" s="128"/>
      <c r="S32" s="128"/>
      <c r="T32" s="128"/>
      <c r="U32" s="128"/>
      <c r="V32" s="128"/>
      <c r="W32" s="128" t="s">
        <v>201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outlineLevel="1" x14ac:dyDescent="0.2">
      <c r="A33" s="147">
        <v>10</v>
      </c>
      <c r="B33" s="148" t="s">
        <v>197</v>
      </c>
      <c r="C33" s="153" t="s">
        <v>198</v>
      </c>
      <c r="D33" s="149" t="s">
        <v>196</v>
      </c>
      <c r="E33" s="183">
        <v>2</v>
      </c>
      <c r="F33" s="193"/>
      <c r="G33" s="194">
        <f>ROUND(E33*F33,2)</f>
        <v>0</v>
      </c>
      <c r="H33" s="137">
        <v>21</v>
      </c>
      <c r="I33" s="136">
        <v>1.72E-2</v>
      </c>
      <c r="J33" s="136">
        <f>ROUND(E33*I33,2)</f>
        <v>0.03</v>
      </c>
      <c r="K33" s="136">
        <v>0</v>
      </c>
      <c r="L33" s="136">
        <f>ROUND(E33*K33,2)</f>
        <v>0</v>
      </c>
      <c r="M33" s="137" t="s">
        <v>167</v>
      </c>
      <c r="N33" s="137" t="s">
        <v>167</v>
      </c>
      <c r="O33" s="137" t="s">
        <v>200</v>
      </c>
      <c r="P33" s="128"/>
      <c r="Q33" s="128"/>
      <c r="R33" s="128"/>
      <c r="S33" s="128"/>
      <c r="T33" s="128"/>
      <c r="U33" s="128"/>
      <c r="V33" s="128"/>
      <c r="W33" s="128" t="s">
        <v>201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x14ac:dyDescent="0.2">
      <c r="A34" s="141" t="s">
        <v>162</v>
      </c>
      <c r="B34" s="142" t="s">
        <v>101</v>
      </c>
      <c r="C34" s="150" t="s">
        <v>102</v>
      </c>
      <c r="D34" s="143"/>
      <c r="E34" s="180"/>
      <c r="F34" s="188"/>
      <c r="G34" s="189">
        <f>SUMIF(W35:W35,"&lt;&gt;NOR",G35:G35)</f>
        <v>0</v>
      </c>
      <c r="H34" s="140"/>
      <c r="I34" s="139"/>
      <c r="J34" s="139">
        <f>SUM(J35:J35)</f>
        <v>0.01</v>
      </c>
      <c r="K34" s="139"/>
      <c r="L34" s="139">
        <f>SUM(L35:L35)</f>
        <v>0</v>
      </c>
      <c r="M34" s="140"/>
      <c r="N34" s="140"/>
      <c r="O34" s="140"/>
      <c r="W34" t="s">
        <v>163</v>
      </c>
    </row>
    <row r="35" spans="1:50" ht="22.5" outlineLevel="1" x14ac:dyDescent="0.2">
      <c r="A35" s="147">
        <v>11</v>
      </c>
      <c r="B35" s="148" t="s">
        <v>202</v>
      </c>
      <c r="C35" s="153" t="s">
        <v>203</v>
      </c>
      <c r="D35" s="149" t="s">
        <v>166</v>
      </c>
      <c r="E35" s="183">
        <v>7.5774999999999997</v>
      </c>
      <c r="F35" s="193"/>
      <c r="G35" s="194">
        <f>ROUND(E35*F35,2)</f>
        <v>0</v>
      </c>
      <c r="H35" s="137">
        <v>21</v>
      </c>
      <c r="I35" s="136">
        <v>1.2099999999999999E-3</v>
      </c>
      <c r="J35" s="136">
        <f>ROUND(E35*I35,2)</f>
        <v>0.01</v>
      </c>
      <c r="K35" s="136">
        <v>0</v>
      </c>
      <c r="L35" s="136">
        <f>ROUND(E35*K35,2)</f>
        <v>0</v>
      </c>
      <c r="M35" s="137" t="s">
        <v>167</v>
      </c>
      <c r="N35" s="137" t="s">
        <v>167</v>
      </c>
      <c r="O35" s="137" t="s">
        <v>168</v>
      </c>
      <c r="P35" s="128"/>
      <c r="Q35" s="128"/>
      <c r="R35" s="128"/>
      <c r="S35" s="128"/>
      <c r="T35" s="128"/>
      <c r="U35" s="128"/>
      <c r="V35" s="128"/>
      <c r="W35" s="128" t="s">
        <v>169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ht="25.5" x14ac:dyDescent="0.2">
      <c r="A36" s="141" t="s">
        <v>162</v>
      </c>
      <c r="B36" s="142" t="s">
        <v>103</v>
      </c>
      <c r="C36" s="150" t="s">
        <v>104</v>
      </c>
      <c r="D36" s="143"/>
      <c r="E36" s="180"/>
      <c r="F36" s="188"/>
      <c r="G36" s="189">
        <f>SUMIF(W37:W37,"&lt;&gt;NOR",G37:G37)</f>
        <v>0</v>
      </c>
      <c r="H36" s="140"/>
      <c r="I36" s="139"/>
      <c r="J36" s="139">
        <f>SUM(J37:J37)</f>
        <v>0</v>
      </c>
      <c r="K36" s="139"/>
      <c r="L36" s="139">
        <f>SUM(L37:L37)</f>
        <v>0</v>
      </c>
      <c r="M36" s="140"/>
      <c r="N36" s="140"/>
      <c r="O36" s="140"/>
      <c r="W36" t="s">
        <v>163</v>
      </c>
    </row>
    <row r="37" spans="1:50" ht="45" outlineLevel="1" x14ac:dyDescent="0.2">
      <c r="A37" s="147">
        <v>12</v>
      </c>
      <c r="B37" s="148" t="s">
        <v>204</v>
      </c>
      <c r="C37" s="153" t="s">
        <v>205</v>
      </c>
      <c r="D37" s="149" t="s">
        <v>166</v>
      </c>
      <c r="E37" s="183">
        <v>7.5774999999999997</v>
      </c>
      <c r="F37" s="193"/>
      <c r="G37" s="194">
        <f>ROUND(E37*F37,2)</f>
        <v>0</v>
      </c>
      <c r="H37" s="137">
        <v>21</v>
      </c>
      <c r="I37" s="136">
        <v>4.0000000000000003E-5</v>
      </c>
      <c r="J37" s="136">
        <f>ROUND(E37*I37,2)</f>
        <v>0</v>
      </c>
      <c r="K37" s="136">
        <v>0</v>
      </c>
      <c r="L37" s="136">
        <f>ROUND(E37*K37,2)</f>
        <v>0</v>
      </c>
      <c r="M37" s="137" t="s">
        <v>167</v>
      </c>
      <c r="N37" s="137" t="s">
        <v>167</v>
      </c>
      <c r="O37" s="137" t="s">
        <v>168</v>
      </c>
      <c r="P37" s="128"/>
      <c r="Q37" s="128"/>
      <c r="R37" s="128"/>
      <c r="S37" s="128"/>
      <c r="T37" s="128"/>
      <c r="U37" s="128"/>
      <c r="V37" s="128"/>
      <c r="W37" s="128" t="s">
        <v>169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x14ac:dyDescent="0.2">
      <c r="A38" s="141" t="s">
        <v>162</v>
      </c>
      <c r="B38" s="142" t="s">
        <v>105</v>
      </c>
      <c r="C38" s="150" t="s">
        <v>106</v>
      </c>
      <c r="D38" s="143"/>
      <c r="E38" s="180"/>
      <c r="F38" s="188"/>
      <c r="G38" s="189">
        <f>SUMIF(W39:W60,"&lt;&gt;NOR",G39:G60)</f>
        <v>0</v>
      </c>
      <c r="H38" s="140"/>
      <c r="I38" s="139"/>
      <c r="J38" s="139">
        <f>SUM(J39:J60)</f>
        <v>0.01</v>
      </c>
      <c r="K38" s="139"/>
      <c r="L38" s="139">
        <f>SUM(L39:L60)</f>
        <v>6.8</v>
      </c>
      <c r="M38" s="140"/>
      <c r="N38" s="140"/>
      <c r="O38" s="140"/>
      <c r="W38" t="s">
        <v>163</v>
      </c>
    </row>
    <row r="39" spans="1:50" ht="33.75" outlineLevel="1" x14ac:dyDescent="0.2">
      <c r="A39" s="144">
        <v>13</v>
      </c>
      <c r="B39" s="145" t="s">
        <v>210</v>
      </c>
      <c r="C39" s="151" t="s">
        <v>211</v>
      </c>
      <c r="D39" s="146" t="s">
        <v>186</v>
      </c>
      <c r="E39" s="181">
        <v>1.5155000000000001</v>
      </c>
      <c r="F39" s="190"/>
      <c r="G39" s="191">
        <f>ROUND(E39*F39,2)</f>
        <v>0</v>
      </c>
      <c r="H39" s="137">
        <v>21</v>
      </c>
      <c r="I39" s="136">
        <v>0</v>
      </c>
      <c r="J39" s="136">
        <f>ROUND(E39*I39,2)</f>
        <v>0</v>
      </c>
      <c r="K39" s="136">
        <v>2.2000000000000002</v>
      </c>
      <c r="L39" s="136">
        <f>ROUND(E39*K39,2)</f>
        <v>3.33</v>
      </c>
      <c r="M39" s="137" t="s">
        <v>167</v>
      </c>
      <c r="N39" s="137" t="s">
        <v>167</v>
      </c>
      <c r="O39" s="137" t="s">
        <v>168</v>
      </c>
      <c r="P39" s="128"/>
      <c r="Q39" s="128"/>
      <c r="R39" s="128"/>
      <c r="S39" s="128"/>
      <c r="T39" s="128"/>
      <c r="U39" s="128"/>
      <c r="V39" s="128"/>
      <c r="W39" s="128" t="s">
        <v>169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2" x14ac:dyDescent="0.2">
      <c r="A40" s="134"/>
      <c r="B40" s="135"/>
      <c r="C40" s="152" t="s">
        <v>384</v>
      </c>
      <c r="D40" s="138"/>
      <c r="E40" s="182"/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3" x14ac:dyDescent="0.2">
      <c r="A41" s="134"/>
      <c r="B41" s="135"/>
      <c r="C41" s="152" t="s">
        <v>379</v>
      </c>
      <c r="D41" s="138"/>
      <c r="E41" s="182">
        <v>1.52</v>
      </c>
      <c r="F41" s="192"/>
      <c r="G41" s="192"/>
      <c r="H41" s="137"/>
      <c r="I41" s="136"/>
      <c r="J41" s="136"/>
      <c r="K41" s="136"/>
      <c r="L41" s="136"/>
      <c r="M41" s="137"/>
      <c r="N41" s="137"/>
      <c r="O41" s="137"/>
      <c r="P41" s="128"/>
      <c r="Q41" s="128"/>
      <c r="R41" s="128"/>
      <c r="S41" s="128"/>
      <c r="T41" s="128"/>
      <c r="U41" s="128"/>
      <c r="V41" s="128"/>
      <c r="W41" s="128" t="s">
        <v>171</v>
      </c>
      <c r="X41" s="128">
        <v>0</v>
      </c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ht="22.5" outlineLevel="1" x14ac:dyDescent="0.2">
      <c r="A42" s="144">
        <v>14</v>
      </c>
      <c r="B42" s="145" t="s">
        <v>214</v>
      </c>
      <c r="C42" s="151" t="s">
        <v>215</v>
      </c>
      <c r="D42" s="146" t="s">
        <v>166</v>
      </c>
      <c r="E42" s="181">
        <v>7.5774999999999997</v>
      </c>
      <c r="F42" s="190"/>
      <c r="G42" s="191">
        <f>ROUND(E42*F42,2)</f>
        <v>0</v>
      </c>
      <c r="H42" s="137">
        <v>21</v>
      </c>
      <c r="I42" s="136">
        <v>0</v>
      </c>
      <c r="J42" s="136">
        <f>ROUND(E42*I42,2)</f>
        <v>0</v>
      </c>
      <c r="K42" s="136">
        <v>0.02</v>
      </c>
      <c r="L42" s="136">
        <f>ROUND(E42*K42,2)</f>
        <v>0.15</v>
      </c>
      <c r="M42" s="137" t="s">
        <v>167</v>
      </c>
      <c r="N42" s="137" t="s">
        <v>167</v>
      </c>
      <c r="O42" s="137" t="s">
        <v>168</v>
      </c>
      <c r="P42" s="128"/>
      <c r="Q42" s="128"/>
      <c r="R42" s="128"/>
      <c r="S42" s="128"/>
      <c r="T42" s="128"/>
      <c r="U42" s="128"/>
      <c r="V42" s="128"/>
      <c r="W42" s="128" t="s">
        <v>169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2" x14ac:dyDescent="0.2">
      <c r="A43" s="134"/>
      <c r="B43" s="135"/>
      <c r="C43" s="152" t="s">
        <v>385</v>
      </c>
      <c r="D43" s="138"/>
      <c r="E43" s="182"/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3" x14ac:dyDescent="0.2">
      <c r="A44" s="134"/>
      <c r="B44" s="135"/>
      <c r="C44" s="152" t="s">
        <v>373</v>
      </c>
      <c r="D44" s="138"/>
      <c r="E44" s="182">
        <v>7.58</v>
      </c>
      <c r="F44" s="192"/>
      <c r="G44" s="192"/>
      <c r="H44" s="137"/>
      <c r="I44" s="136"/>
      <c r="J44" s="136"/>
      <c r="K44" s="136"/>
      <c r="L44" s="136"/>
      <c r="M44" s="137"/>
      <c r="N44" s="137"/>
      <c r="O44" s="137"/>
      <c r="P44" s="128"/>
      <c r="Q44" s="128"/>
      <c r="R44" s="128"/>
      <c r="S44" s="128"/>
      <c r="T44" s="128"/>
      <c r="U44" s="128"/>
      <c r="V44" s="128"/>
      <c r="W44" s="128" t="s">
        <v>171</v>
      </c>
      <c r="X44" s="128">
        <v>0</v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ht="22.5" outlineLevel="1" x14ac:dyDescent="0.2">
      <c r="A45" s="147">
        <v>15</v>
      </c>
      <c r="B45" s="148" t="s">
        <v>218</v>
      </c>
      <c r="C45" s="153" t="s">
        <v>219</v>
      </c>
      <c r="D45" s="149" t="s">
        <v>196</v>
      </c>
      <c r="E45" s="183">
        <v>4</v>
      </c>
      <c r="F45" s="193"/>
      <c r="G45" s="194">
        <f>ROUND(E45*F45,2)</f>
        <v>0</v>
      </c>
      <c r="H45" s="137">
        <v>21</v>
      </c>
      <c r="I45" s="136">
        <v>0</v>
      </c>
      <c r="J45" s="136">
        <f>ROUND(E45*I45,2)</f>
        <v>0</v>
      </c>
      <c r="K45" s="136">
        <v>0</v>
      </c>
      <c r="L45" s="136">
        <f>ROUND(E45*K45,2)</f>
        <v>0</v>
      </c>
      <c r="M45" s="137" t="s">
        <v>167</v>
      </c>
      <c r="N45" s="137" t="s">
        <v>167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169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ht="45" outlineLevel="1" x14ac:dyDescent="0.2">
      <c r="A46" s="144">
        <v>16</v>
      </c>
      <c r="B46" s="145" t="s">
        <v>220</v>
      </c>
      <c r="C46" s="151" t="s">
        <v>221</v>
      </c>
      <c r="D46" s="146" t="s">
        <v>166</v>
      </c>
      <c r="E46" s="181">
        <v>5.6</v>
      </c>
      <c r="F46" s="190"/>
      <c r="G46" s="191">
        <f>ROUND(E46*F46,2)</f>
        <v>0</v>
      </c>
      <c r="H46" s="137">
        <v>21</v>
      </c>
      <c r="I46" s="136">
        <v>1.17E-3</v>
      </c>
      <c r="J46" s="136">
        <f>ROUND(E46*I46,2)</f>
        <v>0.01</v>
      </c>
      <c r="K46" s="136">
        <v>7.5999999999999998E-2</v>
      </c>
      <c r="L46" s="136">
        <f>ROUND(E46*K46,2)</f>
        <v>0.43</v>
      </c>
      <c r="M46" s="137" t="s">
        <v>167</v>
      </c>
      <c r="N46" s="137" t="s">
        <v>167</v>
      </c>
      <c r="O46" s="137" t="s">
        <v>168</v>
      </c>
      <c r="P46" s="128"/>
      <c r="Q46" s="128"/>
      <c r="R46" s="128"/>
      <c r="S46" s="128"/>
      <c r="T46" s="128"/>
      <c r="U46" s="128"/>
      <c r="V46" s="128"/>
      <c r="W46" s="128" t="s">
        <v>169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2" x14ac:dyDescent="0.2">
      <c r="A47" s="134"/>
      <c r="B47" s="135"/>
      <c r="C47" s="152" t="s">
        <v>386</v>
      </c>
      <c r="D47" s="138"/>
      <c r="E47" s="182"/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outlineLevel="3" x14ac:dyDescent="0.2">
      <c r="A48" s="134"/>
      <c r="B48" s="135"/>
      <c r="C48" s="152" t="s">
        <v>387</v>
      </c>
      <c r="D48" s="138"/>
      <c r="E48" s="182">
        <v>5.6</v>
      </c>
      <c r="F48" s="192"/>
      <c r="G48" s="192"/>
      <c r="H48" s="137"/>
      <c r="I48" s="136"/>
      <c r="J48" s="136"/>
      <c r="K48" s="136"/>
      <c r="L48" s="136"/>
      <c r="M48" s="137"/>
      <c r="N48" s="137"/>
      <c r="O48" s="137"/>
      <c r="P48" s="128"/>
      <c r="Q48" s="128"/>
      <c r="R48" s="128"/>
      <c r="S48" s="128"/>
      <c r="T48" s="128"/>
      <c r="U48" s="128"/>
      <c r="V48" s="128"/>
      <c r="W48" s="128" t="s">
        <v>171</v>
      </c>
      <c r="X48" s="128">
        <v>0</v>
      </c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ht="22.5" outlineLevel="1" x14ac:dyDescent="0.2">
      <c r="A49" s="144">
        <v>17</v>
      </c>
      <c r="B49" s="145" t="s">
        <v>223</v>
      </c>
      <c r="C49" s="151" t="s">
        <v>224</v>
      </c>
      <c r="D49" s="146" t="s">
        <v>166</v>
      </c>
      <c r="E49" s="181">
        <v>41.22</v>
      </c>
      <c r="F49" s="190"/>
      <c r="G49" s="191">
        <f>ROUND(E49*F49,2)</f>
        <v>0</v>
      </c>
      <c r="H49" s="137">
        <v>21</v>
      </c>
      <c r="I49" s="136">
        <v>0</v>
      </c>
      <c r="J49" s="136">
        <f>ROUND(E49*I49,2)</f>
        <v>0</v>
      </c>
      <c r="K49" s="136">
        <v>6.8000000000000005E-2</v>
      </c>
      <c r="L49" s="136">
        <f>ROUND(E49*K49,2)</f>
        <v>2.8</v>
      </c>
      <c r="M49" s="137" t="s">
        <v>167</v>
      </c>
      <c r="N49" s="137" t="s">
        <v>167</v>
      </c>
      <c r="O49" s="137" t="s">
        <v>168</v>
      </c>
      <c r="P49" s="128"/>
      <c r="Q49" s="128"/>
      <c r="R49" s="128"/>
      <c r="S49" s="128"/>
      <c r="T49" s="128"/>
      <c r="U49" s="128"/>
      <c r="V49" s="128"/>
      <c r="W49" s="128" t="s">
        <v>169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ht="22.5" outlineLevel="2" x14ac:dyDescent="0.2">
      <c r="A50" s="134"/>
      <c r="B50" s="135"/>
      <c r="C50" s="152" t="s">
        <v>376</v>
      </c>
      <c r="D50" s="138"/>
      <c r="E50" s="182"/>
      <c r="F50" s="192"/>
      <c r="G50" s="192"/>
      <c r="H50" s="137"/>
      <c r="I50" s="136"/>
      <c r="J50" s="136"/>
      <c r="K50" s="136"/>
      <c r="L50" s="136"/>
      <c r="M50" s="137"/>
      <c r="N50" s="137"/>
      <c r="O50" s="137"/>
      <c r="P50" s="128"/>
      <c r="Q50" s="128"/>
      <c r="R50" s="128"/>
      <c r="S50" s="128"/>
      <c r="T50" s="128"/>
      <c r="U50" s="128"/>
      <c r="V50" s="128"/>
      <c r="W50" s="128" t="s">
        <v>171</v>
      </c>
      <c r="X50" s="128">
        <v>0</v>
      </c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outlineLevel="3" x14ac:dyDescent="0.2">
      <c r="A51" s="134"/>
      <c r="B51" s="135"/>
      <c r="C51" s="152" t="s">
        <v>377</v>
      </c>
      <c r="D51" s="138"/>
      <c r="E51" s="182">
        <v>41.22</v>
      </c>
      <c r="F51" s="192"/>
      <c r="G51" s="192"/>
      <c r="H51" s="137"/>
      <c r="I51" s="136"/>
      <c r="J51" s="136"/>
      <c r="K51" s="136"/>
      <c r="L51" s="136"/>
      <c r="M51" s="137"/>
      <c r="N51" s="137"/>
      <c r="O51" s="137"/>
      <c r="P51" s="128"/>
      <c r="Q51" s="128"/>
      <c r="R51" s="128"/>
      <c r="S51" s="128"/>
      <c r="T51" s="128"/>
      <c r="U51" s="128"/>
      <c r="V51" s="128"/>
      <c r="W51" s="128" t="s">
        <v>171</v>
      </c>
      <c r="X51" s="128">
        <v>0</v>
      </c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ht="22.5" outlineLevel="1" x14ac:dyDescent="0.2">
      <c r="A52" s="147">
        <v>18</v>
      </c>
      <c r="B52" s="148" t="s">
        <v>229</v>
      </c>
      <c r="C52" s="153" t="s">
        <v>230</v>
      </c>
      <c r="D52" s="149" t="s">
        <v>231</v>
      </c>
      <c r="E52" s="183">
        <v>1</v>
      </c>
      <c r="F52" s="193"/>
      <c r="G52" s="194">
        <f>ROUND(E52*F52,2)</f>
        <v>0</v>
      </c>
      <c r="H52" s="137">
        <v>21</v>
      </c>
      <c r="I52" s="136">
        <v>0</v>
      </c>
      <c r="J52" s="136">
        <f>ROUND(E52*I52,2)</f>
        <v>0</v>
      </c>
      <c r="K52" s="136">
        <v>2.9E-4</v>
      </c>
      <c r="L52" s="136">
        <f>ROUND(E52*K52,2)</f>
        <v>0</v>
      </c>
      <c r="M52" s="137" t="s">
        <v>167</v>
      </c>
      <c r="N52" s="137" t="s">
        <v>199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169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ht="22.5" outlineLevel="1" x14ac:dyDescent="0.2">
      <c r="A53" s="147">
        <v>19</v>
      </c>
      <c r="B53" s="148" t="s">
        <v>232</v>
      </c>
      <c r="C53" s="153" t="s">
        <v>233</v>
      </c>
      <c r="D53" s="149" t="s">
        <v>234</v>
      </c>
      <c r="E53" s="183">
        <v>1</v>
      </c>
      <c r="F53" s="193"/>
      <c r="G53" s="194">
        <f>ROUND(E53*F53,2)</f>
        <v>0</v>
      </c>
      <c r="H53" s="137">
        <v>21</v>
      </c>
      <c r="I53" s="136">
        <v>0</v>
      </c>
      <c r="J53" s="136">
        <f>ROUND(E53*I53,2)</f>
        <v>0</v>
      </c>
      <c r="K53" s="136">
        <v>1.9460000000000002E-2</v>
      </c>
      <c r="L53" s="136">
        <f>ROUND(E53*K53,2)</f>
        <v>0.02</v>
      </c>
      <c r="M53" s="137" t="s">
        <v>167</v>
      </c>
      <c r="N53" s="137" t="s">
        <v>167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169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1" x14ac:dyDescent="0.2">
      <c r="A54" s="147">
        <v>20</v>
      </c>
      <c r="B54" s="148" t="s">
        <v>235</v>
      </c>
      <c r="C54" s="153" t="s">
        <v>236</v>
      </c>
      <c r="D54" s="149" t="s">
        <v>234</v>
      </c>
      <c r="E54" s="183">
        <v>1</v>
      </c>
      <c r="F54" s="193"/>
      <c r="G54" s="194">
        <f>ROUND(E54*F54,2)</f>
        <v>0</v>
      </c>
      <c r="H54" s="137">
        <v>21</v>
      </c>
      <c r="I54" s="136">
        <v>0</v>
      </c>
      <c r="J54" s="136">
        <f>ROUND(E54*I54,2)</f>
        <v>0</v>
      </c>
      <c r="K54" s="136">
        <v>8.5999999999999998E-4</v>
      </c>
      <c r="L54" s="136">
        <f>ROUND(E54*K54,2)</f>
        <v>0</v>
      </c>
      <c r="M54" s="137" t="s">
        <v>167</v>
      </c>
      <c r="N54" s="137" t="s">
        <v>167</v>
      </c>
      <c r="O54" s="137" t="s">
        <v>168</v>
      </c>
      <c r="P54" s="128"/>
      <c r="Q54" s="128"/>
      <c r="R54" s="128"/>
      <c r="S54" s="128"/>
      <c r="T54" s="128"/>
      <c r="U54" s="128"/>
      <c r="V54" s="128"/>
      <c r="W54" s="128" t="s">
        <v>169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outlineLevel="1" x14ac:dyDescent="0.2">
      <c r="A55" s="147">
        <v>21</v>
      </c>
      <c r="B55" s="148" t="s">
        <v>388</v>
      </c>
      <c r="C55" s="153" t="s">
        <v>389</v>
      </c>
      <c r="D55" s="149" t="s">
        <v>234</v>
      </c>
      <c r="E55" s="183">
        <v>2</v>
      </c>
      <c r="F55" s="193"/>
      <c r="G55" s="194">
        <f>ROUND(E55*F55,2)</f>
        <v>0</v>
      </c>
      <c r="H55" s="137">
        <v>21</v>
      </c>
      <c r="I55" s="136">
        <v>0</v>
      </c>
      <c r="J55" s="136">
        <f>ROUND(E55*I55,2)</f>
        <v>0</v>
      </c>
      <c r="K55" s="136">
        <v>3.4200000000000001E-2</v>
      </c>
      <c r="L55" s="136">
        <f>ROUND(E55*K55,2)</f>
        <v>7.0000000000000007E-2</v>
      </c>
      <c r="M55" s="137" t="s">
        <v>167</v>
      </c>
      <c r="N55" s="137" t="s">
        <v>167</v>
      </c>
      <c r="O55" s="137" t="s">
        <v>168</v>
      </c>
      <c r="P55" s="128"/>
      <c r="Q55" s="128"/>
      <c r="R55" s="128"/>
      <c r="S55" s="128"/>
      <c r="T55" s="128"/>
      <c r="U55" s="128"/>
      <c r="V55" s="128"/>
      <c r="W55" s="128" t="s">
        <v>169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ht="22.5" outlineLevel="1" x14ac:dyDescent="0.2">
      <c r="A56" s="144">
        <v>22</v>
      </c>
      <c r="B56" s="145" t="s">
        <v>239</v>
      </c>
      <c r="C56" s="151" t="s">
        <v>240</v>
      </c>
      <c r="D56" s="146" t="s">
        <v>166</v>
      </c>
      <c r="E56" s="181">
        <v>16.817499999999999</v>
      </c>
      <c r="F56" s="190"/>
      <c r="G56" s="191">
        <f>ROUND(E56*F56,2)</f>
        <v>0</v>
      </c>
      <c r="H56" s="137">
        <v>21</v>
      </c>
      <c r="I56" s="136">
        <v>0</v>
      </c>
      <c r="J56" s="136">
        <f>ROUND(E56*I56,2)</f>
        <v>0</v>
      </c>
      <c r="K56" s="136">
        <v>0</v>
      </c>
      <c r="L56" s="136">
        <f>ROUND(E56*K56,2)</f>
        <v>0</v>
      </c>
      <c r="M56" s="137" t="s">
        <v>167</v>
      </c>
      <c r="N56" s="137" t="s">
        <v>167</v>
      </c>
      <c r="O56" s="137" t="s">
        <v>168</v>
      </c>
      <c r="P56" s="128"/>
      <c r="Q56" s="128"/>
      <c r="R56" s="128"/>
      <c r="S56" s="128"/>
      <c r="T56" s="128"/>
      <c r="U56" s="128"/>
      <c r="V56" s="128"/>
      <c r="W56" s="128" t="s">
        <v>169</v>
      </c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2" x14ac:dyDescent="0.2">
      <c r="A57" s="134"/>
      <c r="B57" s="135"/>
      <c r="C57" s="152" t="s">
        <v>385</v>
      </c>
      <c r="D57" s="138"/>
      <c r="E57" s="182"/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3" x14ac:dyDescent="0.2">
      <c r="A58" s="134"/>
      <c r="B58" s="135"/>
      <c r="C58" s="152" t="s">
        <v>390</v>
      </c>
      <c r="D58" s="138"/>
      <c r="E58" s="182"/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3" x14ac:dyDescent="0.2">
      <c r="A59" s="134"/>
      <c r="B59" s="135"/>
      <c r="C59" s="152" t="s">
        <v>391</v>
      </c>
      <c r="D59" s="138"/>
      <c r="E59" s="182">
        <v>16.82</v>
      </c>
      <c r="F59" s="192"/>
      <c r="G59" s="192"/>
      <c r="H59" s="137"/>
      <c r="I59" s="136"/>
      <c r="J59" s="136"/>
      <c r="K59" s="136"/>
      <c r="L59" s="136"/>
      <c r="M59" s="137"/>
      <c r="N59" s="137"/>
      <c r="O59" s="137"/>
      <c r="P59" s="128"/>
      <c r="Q59" s="128"/>
      <c r="R59" s="128"/>
      <c r="S59" s="128"/>
      <c r="T59" s="128"/>
      <c r="U59" s="128"/>
      <c r="V59" s="128"/>
      <c r="W59" s="128" t="s">
        <v>171</v>
      </c>
      <c r="X59" s="128">
        <v>0</v>
      </c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outlineLevel="1" x14ac:dyDescent="0.2">
      <c r="A60" s="147">
        <v>23</v>
      </c>
      <c r="B60" s="148" t="s">
        <v>243</v>
      </c>
      <c r="C60" s="153" t="s">
        <v>244</v>
      </c>
      <c r="D60" s="149" t="s">
        <v>196</v>
      </c>
      <c r="E60" s="183">
        <v>4</v>
      </c>
      <c r="F60" s="193"/>
      <c r="G60" s="194">
        <f>ROUND(E60*F60,2)</f>
        <v>0</v>
      </c>
      <c r="H60" s="137">
        <v>21</v>
      </c>
      <c r="I60" s="136">
        <v>0</v>
      </c>
      <c r="J60" s="136">
        <f>ROUND(E60*I60,2)</f>
        <v>0</v>
      </c>
      <c r="K60" s="136">
        <v>0</v>
      </c>
      <c r="L60" s="136">
        <f>ROUND(E60*K60,2)</f>
        <v>0</v>
      </c>
      <c r="M60" s="137" t="s">
        <v>167</v>
      </c>
      <c r="N60" s="137" t="s">
        <v>167</v>
      </c>
      <c r="O60" s="137" t="s">
        <v>168</v>
      </c>
      <c r="P60" s="128"/>
      <c r="Q60" s="128"/>
      <c r="R60" s="128"/>
      <c r="S60" s="128"/>
      <c r="T60" s="128"/>
      <c r="U60" s="128"/>
      <c r="V60" s="128"/>
      <c r="W60" s="128" t="s">
        <v>245</v>
      </c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x14ac:dyDescent="0.2">
      <c r="A61" s="141" t="s">
        <v>162</v>
      </c>
      <c r="B61" s="142" t="s">
        <v>107</v>
      </c>
      <c r="C61" s="150" t="s">
        <v>108</v>
      </c>
      <c r="D61" s="143"/>
      <c r="E61" s="180"/>
      <c r="F61" s="188"/>
      <c r="G61" s="189">
        <f>SUMIF(W62:W62,"&lt;&gt;NOR",G62:G62)</f>
        <v>0</v>
      </c>
      <c r="H61" s="140"/>
      <c r="I61" s="139"/>
      <c r="J61" s="139">
        <f>SUM(J62:J62)</f>
        <v>0</v>
      </c>
      <c r="K61" s="139"/>
      <c r="L61" s="139">
        <f>SUM(L62:L62)</f>
        <v>0</v>
      </c>
      <c r="M61" s="140"/>
      <c r="N61" s="140"/>
      <c r="O61" s="140"/>
      <c r="W61" t="s">
        <v>163</v>
      </c>
    </row>
    <row r="62" spans="1:50" ht="33.75" outlineLevel="1" x14ac:dyDescent="0.2">
      <c r="A62" s="147">
        <v>24</v>
      </c>
      <c r="B62" s="148" t="s">
        <v>246</v>
      </c>
      <c r="C62" s="153" t="s">
        <v>247</v>
      </c>
      <c r="D62" s="149" t="s">
        <v>191</v>
      </c>
      <c r="E62" s="183">
        <v>6.2163199999999996</v>
      </c>
      <c r="F62" s="193"/>
      <c r="G62" s="194">
        <f>ROUND(E62*F62,2)</f>
        <v>0</v>
      </c>
      <c r="H62" s="137">
        <v>21</v>
      </c>
      <c r="I62" s="136">
        <v>0</v>
      </c>
      <c r="J62" s="136">
        <f>ROUND(E62*I62,2)</f>
        <v>0</v>
      </c>
      <c r="K62" s="136">
        <v>0</v>
      </c>
      <c r="L62" s="136">
        <f>ROUND(E62*K62,2)</f>
        <v>0</v>
      </c>
      <c r="M62" s="137" t="s">
        <v>167</v>
      </c>
      <c r="N62" s="137" t="s">
        <v>167</v>
      </c>
      <c r="O62" s="137" t="s">
        <v>248</v>
      </c>
      <c r="P62" s="128"/>
      <c r="Q62" s="128"/>
      <c r="R62" s="128"/>
      <c r="S62" s="128"/>
      <c r="T62" s="128"/>
      <c r="U62" s="128"/>
      <c r="V62" s="128"/>
      <c r="W62" s="128" t="s">
        <v>249</v>
      </c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1:50" x14ac:dyDescent="0.2">
      <c r="A63" s="141" t="s">
        <v>162</v>
      </c>
      <c r="B63" s="142" t="s">
        <v>111</v>
      </c>
      <c r="C63" s="150" t="s">
        <v>112</v>
      </c>
      <c r="D63" s="143"/>
      <c r="E63" s="180"/>
      <c r="F63" s="188"/>
      <c r="G63" s="189">
        <f>SUMIF(W64:W64,"&lt;&gt;NOR",G64:G64)</f>
        <v>0</v>
      </c>
      <c r="H63" s="140"/>
      <c r="I63" s="139"/>
      <c r="J63" s="139">
        <f>SUM(J64:J64)</f>
        <v>0</v>
      </c>
      <c r="K63" s="139"/>
      <c r="L63" s="139">
        <f>SUM(L64:L64)</f>
        <v>0</v>
      </c>
      <c r="M63" s="140"/>
      <c r="N63" s="140"/>
      <c r="O63" s="140"/>
      <c r="W63" t="s">
        <v>163</v>
      </c>
    </row>
    <row r="64" spans="1:50" outlineLevel="1" x14ac:dyDescent="0.2">
      <c r="A64" s="147">
        <v>25</v>
      </c>
      <c r="B64" s="148" t="s">
        <v>257</v>
      </c>
      <c r="C64" s="153" t="s">
        <v>258</v>
      </c>
      <c r="D64" s="149" t="s">
        <v>231</v>
      </c>
      <c r="E64" s="183">
        <v>1</v>
      </c>
      <c r="F64" s="193"/>
      <c r="G64" s="194">
        <f>ROUND(E64*F64,2)</f>
        <v>0</v>
      </c>
      <c r="H64" s="137">
        <v>21</v>
      </c>
      <c r="I64" s="136">
        <v>0</v>
      </c>
      <c r="J64" s="136">
        <f>ROUND(E64*I64,2)</f>
        <v>0</v>
      </c>
      <c r="K64" s="136">
        <v>0</v>
      </c>
      <c r="L64" s="136">
        <f>ROUND(E64*K64,2)</f>
        <v>0</v>
      </c>
      <c r="M64" s="137" t="s">
        <v>259</v>
      </c>
      <c r="N64" s="137" t="s">
        <v>199</v>
      </c>
      <c r="O64" s="137" t="s">
        <v>168</v>
      </c>
      <c r="P64" s="128"/>
      <c r="Q64" s="128"/>
      <c r="R64" s="128"/>
      <c r="S64" s="128"/>
      <c r="T64" s="128"/>
      <c r="U64" s="128"/>
      <c r="V64" s="128"/>
      <c r="W64" s="128" t="s">
        <v>252</v>
      </c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x14ac:dyDescent="0.2">
      <c r="A65" s="141" t="s">
        <v>162</v>
      </c>
      <c r="B65" s="142" t="s">
        <v>113</v>
      </c>
      <c r="C65" s="150" t="s">
        <v>114</v>
      </c>
      <c r="D65" s="143"/>
      <c r="E65" s="180"/>
      <c r="F65" s="188"/>
      <c r="G65" s="189">
        <f>SUMIF(W66:W66,"&lt;&gt;NOR",G66:G66)</f>
        <v>0</v>
      </c>
      <c r="H65" s="140"/>
      <c r="I65" s="139"/>
      <c r="J65" s="139">
        <f>SUM(J66:J66)</f>
        <v>0</v>
      </c>
      <c r="K65" s="139"/>
      <c r="L65" s="139">
        <f>SUM(L66:L66)</f>
        <v>0</v>
      </c>
      <c r="M65" s="140"/>
      <c r="N65" s="140"/>
      <c r="O65" s="140"/>
      <c r="W65" t="s">
        <v>163</v>
      </c>
    </row>
    <row r="66" spans="1:50" outlineLevel="1" x14ac:dyDescent="0.2">
      <c r="A66" s="147">
        <v>26</v>
      </c>
      <c r="B66" s="148" t="s">
        <v>260</v>
      </c>
      <c r="C66" s="153" t="s">
        <v>261</v>
      </c>
      <c r="D66" s="149" t="s">
        <v>231</v>
      </c>
      <c r="E66" s="183">
        <v>1</v>
      </c>
      <c r="F66" s="193"/>
      <c r="G66" s="194">
        <f>ROUND(E66*F66,2)</f>
        <v>0</v>
      </c>
      <c r="H66" s="137">
        <v>21</v>
      </c>
      <c r="I66" s="136">
        <v>0</v>
      </c>
      <c r="J66" s="136">
        <f>ROUND(E66*I66,2)</f>
        <v>0</v>
      </c>
      <c r="K66" s="136">
        <v>0</v>
      </c>
      <c r="L66" s="136">
        <f>ROUND(E66*K66,2)</f>
        <v>0</v>
      </c>
      <c r="M66" s="137" t="s">
        <v>259</v>
      </c>
      <c r="N66" s="137" t="s">
        <v>199</v>
      </c>
      <c r="O66" s="137" t="s">
        <v>168</v>
      </c>
      <c r="P66" s="128"/>
      <c r="Q66" s="128"/>
      <c r="R66" s="128"/>
      <c r="S66" s="128"/>
      <c r="T66" s="128"/>
      <c r="U66" s="128"/>
      <c r="V66" s="128"/>
      <c r="W66" s="128" t="s">
        <v>252</v>
      </c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x14ac:dyDescent="0.2">
      <c r="A67" s="141" t="s">
        <v>162</v>
      </c>
      <c r="B67" s="142" t="s">
        <v>115</v>
      </c>
      <c r="C67" s="150" t="s">
        <v>116</v>
      </c>
      <c r="D67" s="143"/>
      <c r="E67" s="180"/>
      <c r="F67" s="188"/>
      <c r="G67" s="189">
        <f>SUMIF(W68:W75,"&lt;&gt;NOR",G68:G75)</f>
        <v>0</v>
      </c>
      <c r="H67" s="140"/>
      <c r="I67" s="139"/>
      <c r="J67" s="139">
        <f>SUM(J68:J75)</f>
        <v>7.0000000000000007E-2</v>
      </c>
      <c r="K67" s="139"/>
      <c r="L67" s="139">
        <f>SUM(L68:L75)</f>
        <v>0</v>
      </c>
      <c r="M67" s="140"/>
      <c r="N67" s="140"/>
      <c r="O67" s="140"/>
      <c r="W67" t="s">
        <v>163</v>
      </c>
    </row>
    <row r="68" spans="1:50" outlineLevel="1" x14ac:dyDescent="0.2">
      <c r="A68" s="147">
        <v>27</v>
      </c>
      <c r="B68" s="148" t="s">
        <v>264</v>
      </c>
      <c r="C68" s="153" t="s">
        <v>265</v>
      </c>
      <c r="D68" s="149" t="s">
        <v>234</v>
      </c>
      <c r="E68" s="183">
        <v>1</v>
      </c>
      <c r="F68" s="193"/>
      <c r="G68" s="194">
        <f t="shared" ref="G68:G75" si="0">ROUND(E68*F68,2)</f>
        <v>0</v>
      </c>
      <c r="H68" s="137">
        <v>21</v>
      </c>
      <c r="I68" s="136">
        <v>8.4000000000000003E-4</v>
      </c>
      <c r="J68" s="136">
        <f t="shared" ref="J68:J75" si="1">ROUND(E68*I68,2)</f>
        <v>0</v>
      </c>
      <c r="K68" s="136">
        <v>0</v>
      </c>
      <c r="L68" s="136">
        <f t="shared" ref="L68:L75" si="2">ROUND(E68*K68,2)</f>
        <v>0</v>
      </c>
      <c r="M68" s="137" t="s">
        <v>167</v>
      </c>
      <c r="N68" s="137" t="s">
        <v>167</v>
      </c>
      <c r="O68" s="137" t="s">
        <v>168</v>
      </c>
      <c r="P68" s="128"/>
      <c r="Q68" s="128"/>
      <c r="R68" s="128"/>
      <c r="S68" s="128"/>
      <c r="T68" s="128"/>
      <c r="U68" s="128"/>
      <c r="V68" s="128"/>
      <c r="W68" s="128" t="s">
        <v>252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ht="33.75" outlineLevel="1" x14ac:dyDescent="0.2">
      <c r="A69" s="147">
        <v>28</v>
      </c>
      <c r="B69" s="148" t="s">
        <v>266</v>
      </c>
      <c r="C69" s="153" t="s">
        <v>267</v>
      </c>
      <c r="D69" s="149" t="s">
        <v>196</v>
      </c>
      <c r="E69" s="183">
        <v>1</v>
      </c>
      <c r="F69" s="193"/>
      <c r="G69" s="194">
        <f t="shared" si="0"/>
        <v>0</v>
      </c>
      <c r="H69" s="137">
        <v>21</v>
      </c>
      <c r="I69" s="136">
        <v>1.2999999999999999E-2</v>
      </c>
      <c r="J69" s="136">
        <f t="shared" si="1"/>
        <v>0.01</v>
      </c>
      <c r="K69" s="136">
        <v>0</v>
      </c>
      <c r="L69" s="136">
        <f t="shared" si="2"/>
        <v>0</v>
      </c>
      <c r="M69" s="137" t="s">
        <v>167</v>
      </c>
      <c r="N69" s="137" t="s">
        <v>167</v>
      </c>
      <c r="O69" s="137" t="s">
        <v>200</v>
      </c>
      <c r="P69" s="128"/>
      <c r="Q69" s="128"/>
      <c r="R69" s="128"/>
      <c r="S69" s="128"/>
      <c r="T69" s="128"/>
      <c r="U69" s="128"/>
      <c r="V69" s="128"/>
      <c r="W69" s="128" t="s">
        <v>201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ht="22.5" outlineLevel="1" x14ac:dyDescent="0.2">
      <c r="A70" s="147">
        <v>29</v>
      </c>
      <c r="B70" s="148" t="s">
        <v>268</v>
      </c>
      <c r="C70" s="153" t="s">
        <v>269</v>
      </c>
      <c r="D70" s="149" t="s">
        <v>196</v>
      </c>
      <c r="E70" s="183">
        <v>1</v>
      </c>
      <c r="F70" s="193"/>
      <c r="G70" s="194">
        <f t="shared" si="0"/>
        <v>0</v>
      </c>
      <c r="H70" s="137">
        <v>21</v>
      </c>
      <c r="I70" s="136">
        <v>4.0000000000000003E-5</v>
      </c>
      <c r="J70" s="136">
        <f t="shared" si="1"/>
        <v>0</v>
      </c>
      <c r="K70" s="136">
        <v>0</v>
      </c>
      <c r="L70" s="136">
        <f t="shared" si="2"/>
        <v>0</v>
      </c>
      <c r="M70" s="137" t="s">
        <v>167</v>
      </c>
      <c r="N70" s="137" t="s">
        <v>167</v>
      </c>
      <c r="O70" s="137" t="s">
        <v>168</v>
      </c>
      <c r="P70" s="128"/>
      <c r="Q70" s="128"/>
      <c r="R70" s="128"/>
      <c r="S70" s="128"/>
      <c r="T70" s="128"/>
      <c r="U70" s="128"/>
      <c r="V70" s="128"/>
      <c r="W70" s="128" t="s">
        <v>252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ht="33.75" outlineLevel="1" x14ac:dyDescent="0.2">
      <c r="A71" s="147">
        <v>30</v>
      </c>
      <c r="B71" s="148" t="s">
        <v>270</v>
      </c>
      <c r="C71" s="153" t="s">
        <v>271</v>
      </c>
      <c r="D71" s="149" t="s">
        <v>196</v>
      </c>
      <c r="E71" s="183">
        <v>1</v>
      </c>
      <c r="F71" s="193"/>
      <c r="G71" s="194">
        <f t="shared" si="0"/>
        <v>0</v>
      </c>
      <c r="H71" s="137">
        <v>21</v>
      </c>
      <c r="I71" s="136">
        <v>1.1999999999999999E-3</v>
      </c>
      <c r="J71" s="136">
        <f t="shared" si="1"/>
        <v>0</v>
      </c>
      <c r="K71" s="136">
        <v>0</v>
      </c>
      <c r="L71" s="136">
        <f t="shared" si="2"/>
        <v>0</v>
      </c>
      <c r="M71" s="137" t="s">
        <v>167</v>
      </c>
      <c r="N71" s="137" t="s">
        <v>167</v>
      </c>
      <c r="O71" s="137" t="s">
        <v>200</v>
      </c>
      <c r="P71" s="128"/>
      <c r="Q71" s="128"/>
      <c r="R71" s="128"/>
      <c r="S71" s="128"/>
      <c r="T71" s="128"/>
      <c r="U71" s="128"/>
      <c r="V71" s="128"/>
      <c r="W71" s="128" t="s">
        <v>201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outlineLevel="1" x14ac:dyDescent="0.2">
      <c r="A72" s="147">
        <v>31</v>
      </c>
      <c r="B72" s="148" t="s">
        <v>392</v>
      </c>
      <c r="C72" s="153" t="s">
        <v>393</v>
      </c>
      <c r="D72" s="149" t="s">
        <v>234</v>
      </c>
      <c r="E72" s="183">
        <v>2</v>
      </c>
      <c r="F72" s="193"/>
      <c r="G72" s="194">
        <f t="shared" si="0"/>
        <v>0</v>
      </c>
      <c r="H72" s="137">
        <v>21</v>
      </c>
      <c r="I72" s="136">
        <v>8.8999999999999995E-4</v>
      </c>
      <c r="J72" s="136">
        <f t="shared" si="1"/>
        <v>0</v>
      </c>
      <c r="K72" s="136">
        <v>0</v>
      </c>
      <c r="L72" s="136">
        <f t="shared" si="2"/>
        <v>0</v>
      </c>
      <c r="M72" s="137" t="s">
        <v>167</v>
      </c>
      <c r="N72" s="137" t="s">
        <v>167</v>
      </c>
      <c r="O72" s="137" t="s">
        <v>168</v>
      </c>
      <c r="P72" s="128"/>
      <c r="Q72" s="128"/>
      <c r="R72" s="128"/>
      <c r="S72" s="128"/>
      <c r="T72" s="128"/>
      <c r="U72" s="128"/>
      <c r="V72" s="128"/>
      <c r="W72" s="128" t="s">
        <v>252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ht="33.75" outlineLevel="1" x14ac:dyDescent="0.2">
      <c r="A73" s="147">
        <v>32</v>
      </c>
      <c r="B73" s="148" t="s">
        <v>394</v>
      </c>
      <c r="C73" s="153" t="s">
        <v>395</v>
      </c>
      <c r="D73" s="149" t="s">
        <v>196</v>
      </c>
      <c r="E73" s="183">
        <v>2</v>
      </c>
      <c r="F73" s="193"/>
      <c r="G73" s="194">
        <f t="shared" si="0"/>
        <v>0</v>
      </c>
      <c r="H73" s="137">
        <v>21</v>
      </c>
      <c r="I73" s="136">
        <v>1.4999999999999999E-2</v>
      </c>
      <c r="J73" s="136">
        <f t="shared" si="1"/>
        <v>0.03</v>
      </c>
      <c r="K73" s="136">
        <v>0</v>
      </c>
      <c r="L73" s="136">
        <f t="shared" si="2"/>
        <v>0</v>
      </c>
      <c r="M73" s="137" t="s">
        <v>167</v>
      </c>
      <c r="N73" s="137" t="s">
        <v>167</v>
      </c>
      <c r="O73" s="137" t="s">
        <v>200</v>
      </c>
      <c r="P73" s="128"/>
      <c r="Q73" s="128"/>
      <c r="R73" s="128"/>
      <c r="S73" s="128"/>
      <c r="T73" s="128"/>
      <c r="U73" s="128"/>
      <c r="V73" s="128"/>
      <c r="W73" s="128" t="s">
        <v>201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ht="56.25" outlineLevel="1" x14ac:dyDescent="0.2">
      <c r="A74" s="147">
        <v>33</v>
      </c>
      <c r="B74" s="148" t="s">
        <v>396</v>
      </c>
      <c r="C74" s="153" t="s">
        <v>397</v>
      </c>
      <c r="D74" s="149" t="s">
        <v>234</v>
      </c>
      <c r="E74" s="183">
        <v>2</v>
      </c>
      <c r="F74" s="193"/>
      <c r="G74" s="194">
        <f t="shared" si="0"/>
        <v>0</v>
      </c>
      <c r="H74" s="137">
        <v>21</v>
      </c>
      <c r="I74" s="136">
        <v>1.2999999999999999E-2</v>
      </c>
      <c r="J74" s="136">
        <f t="shared" si="1"/>
        <v>0.03</v>
      </c>
      <c r="K74" s="136">
        <v>0</v>
      </c>
      <c r="L74" s="136">
        <f t="shared" si="2"/>
        <v>0</v>
      </c>
      <c r="M74" s="137" t="s">
        <v>167</v>
      </c>
      <c r="N74" s="137" t="s">
        <v>167</v>
      </c>
      <c r="O74" s="137" t="s">
        <v>168</v>
      </c>
      <c r="P74" s="128"/>
      <c r="Q74" s="128"/>
      <c r="R74" s="128"/>
      <c r="S74" s="128"/>
      <c r="T74" s="128"/>
      <c r="U74" s="128"/>
      <c r="V74" s="128"/>
      <c r="W74" s="128" t="s">
        <v>252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outlineLevel="1" x14ac:dyDescent="0.2">
      <c r="A75" s="147">
        <v>34</v>
      </c>
      <c r="B75" s="148" t="s">
        <v>398</v>
      </c>
      <c r="C75" s="153" t="s">
        <v>399</v>
      </c>
      <c r="D75" s="149" t="s">
        <v>196</v>
      </c>
      <c r="E75" s="183">
        <v>1</v>
      </c>
      <c r="F75" s="193"/>
      <c r="G75" s="194">
        <f t="shared" si="0"/>
        <v>0</v>
      </c>
      <c r="H75" s="137">
        <v>21</v>
      </c>
      <c r="I75" s="136">
        <v>0</v>
      </c>
      <c r="J75" s="136">
        <f t="shared" si="1"/>
        <v>0</v>
      </c>
      <c r="K75" s="136">
        <v>0</v>
      </c>
      <c r="L75" s="136">
        <f t="shared" si="2"/>
        <v>0</v>
      </c>
      <c r="M75" s="137" t="s">
        <v>259</v>
      </c>
      <c r="N75" s="137" t="s">
        <v>199</v>
      </c>
      <c r="O75" s="137" t="s">
        <v>168</v>
      </c>
      <c r="P75" s="128"/>
      <c r="Q75" s="128"/>
      <c r="R75" s="128"/>
      <c r="S75" s="128"/>
      <c r="T75" s="128"/>
      <c r="U75" s="128"/>
      <c r="V75" s="128"/>
      <c r="W75" s="128" t="s">
        <v>252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x14ac:dyDescent="0.2">
      <c r="A76" s="141" t="s">
        <v>162</v>
      </c>
      <c r="B76" s="142" t="s">
        <v>117</v>
      </c>
      <c r="C76" s="150" t="s">
        <v>118</v>
      </c>
      <c r="D76" s="143"/>
      <c r="E76" s="180"/>
      <c r="F76" s="188"/>
      <c r="G76" s="189">
        <f>SUMIF(W77:W77,"&lt;&gt;NOR",G77:G77)</f>
        <v>0</v>
      </c>
      <c r="H76" s="140"/>
      <c r="I76" s="139"/>
      <c r="J76" s="139">
        <f>SUM(J77:J77)</f>
        <v>0</v>
      </c>
      <c r="K76" s="139"/>
      <c r="L76" s="139">
        <f>SUM(L77:L77)</f>
        <v>0</v>
      </c>
      <c r="M76" s="140"/>
      <c r="N76" s="140"/>
      <c r="O76" s="140"/>
      <c r="W76" t="s">
        <v>163</v>
      </c>
    </row>
    <row r="77" spans="1:50" outlineLevel="1" x14ac:dyDescent="0.2">
      <c r="A77" s="147">
        <v>35</v>
      </c>
      <c r="B77" s="148" t="s">
        <v>276</v>
      </c>
      <c r="C77" s="153" t="s">
        <v>277</v>
      </c>
      <c r="D77" s="149" t="s">
        <v>231</v>
      </c>
      <c r="E77" s="183">
        <v>1</v>
      </c>
      <c r="F77" s="193"/>
      <c r="G77" s="194">
        <f>ROUND(E77*F77,2)</f>
        <v>0</v>
      </c>
      <c r="H77" s="137">
        <v>21</v>
      </c>
      <c r="I77" s="136">
        <v>0</v>
      </c>
      <c r="J77" s="136">
        <f>ROUND(E77*I77,2)</f>
        <v>0</v>
      </c>
      <c r="K77" s="136">
        <v>0</v>
      </c>
      <c r="L77" s="136">
        <f>ROUND(E77*K77,2)</f>
        <v>0</v>
      </c>
      <c r="M77" s="137" t="s">
        <v>259</v>
      </c>
      <c r="N77" s="137" t="s">
        <v>199</v>
      </c>
      <c r="O77" s="137" t="s">
        <v>168</v>
      </c>
      <c r="P77" s="128"/>
      <c r="Q77" s="128"/>
      <c r="R77" s="128"/>
      <c r="S77" s="128"/>
      <c r="T77" s="128"/>
      <c r="U77" s="128"/>
      <c r="V77" s="128"/>
      <c r="W77" s="128" t="s">
        <v>252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x14ac:dyDescent="0.2">
      <c r="A78" s="141" t="s">
        <v>162</v>
      </c>
      <c r="B78" s="142" t="s">
        <v>121</v>
      </c>
      <c r="C78" s="150" t="s">
        <v>122</v>
      </c>
      <c r="D78" s="143"/>
      <c r="E78" s="180"/>
      <c r="F78" s="188"/>
      <c r="G78" s="189">
        <f>SUMIF(W79:W82,"&lt;&gt;NOR",G79:G82)</f>
        <v>0</v>
      </c>
      <c r="H78" s="140"/>
      <c r="I78" s="139"/>
      <c r="J78" s="139">
        <f>SUM(J79:J82)</f>
        <v>0.14000000000000001</v>
      </c>
      <c r="K78" s="139"/>
      <c r="L78" s="139">
        <f>SUM(L79:L82)</f>
        <v>0</v>
      </c>
      <c r="M78" s="140"/>
      <c r="N78" s="140"/>
      <c r="O78" s="140"/>
      <c r="W78" t="s">
        <v>163</v>
      </c>
    </row>
    <row r="79" spans="1:50" outlineLevel="1" x14ac:dyDescent="0.2">
      <c r="A79" s="147">
        <v>36</v>
      </c>
      <c r="B79" s="148" t="s">
        <v>278</v>
      </c>
      <c r="C79" s="153" t="s">
        <v>279</v>
      </c>
      <c r="D79" s="149" t="s">
        <v>196</v>
      </c>
      <c r="E79" s="183">
        <v>4</v>
      </c>
      <c r="F79" s="193"/>
      <c r="G79" s="194">
        <f>ROUND(E79*F79,2)</f>
        <v>0</v>
      </c>
      <c r="H79" s="137">
        <v>21</v>
      </c>
      <c r="I79" s="136">
        <v>0</v>
      </c>
      <c r="J79" s="136">
        <f>ROUND(E79*I79,2)</f>
        <v>0</v>
      </c>
      <c r="K79" s="136">
        <v>0</v>
      </c>
      <c r="L79" s="136">
        <f>ROUND(E79*K79,2)</f>
        <v>0</v>
      </c>
      <c r="M79" s="137" t="s">
        <v>167</v>
      </c>
      <c r="N79" s="137" t="s">
        <v>167</v>
      </c>
      <c r="O79" s="137" t="s">
        <v>168</v>
      </c>
      <c r="P79" s="128"/>
      <c r="Q79" s="128"/>
      <c r="R79" s="128"/>
      <c r="S79" s="128"/>
      <c r="T79" s="128"/>
      <c r="U79" s="128"/>
      <c r="V79" s="128"/>
      <c r="W79" s="128" t="s">
        <v>252</v>
      </c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outlineLevel="1" x14ac:dyDescent="0.2">
      <c r="A80" s="147">
        <v>37</v>
      </c>
      <c r="B80" s="148" t="s">
        <v>400</v>
      </c>
      <c r="C80" s="153" t="s">
        <v>401</v>
      </c>
      <c r="D80" s="149" t="s">
        <v>196</v>
      </c>
      <c r="E80" s="183">
        <v>2</v>
      </c>
      <c r="F80" s="193"/>
      <c r="G80" s="194">
        <f>ROUND(E80*F80,2)</f>
        <v>0</v>
      </c>
      <c r="H80" s="137">
        <v>21</v>
      </c>
      <c r="I80" s="136">
        <v>2.955E-2</v>
      </c>
      <c r="J80" s="136">
        <f>ROUND(E80*I80,2)</f>
        <v>0.06</v>
      </c>
      <c r="K80" s="136">
        <v>0</v>
      </c>
      <c r="L80" s="136">
        <f>ROUND(E80*K80,2)</f>
        <v>0</v>
      </c>
      <c r="M80" s="137" t="s">
        <v>167</v>
      </c>
      <c r="N80" s="137" t="s">
        <v>167</v>
      </c>
      <c r="O80" s="137" t="s">
        <v>200</v>
      </c>
      <c r="P80" s="128"/>
      <c r="Q80" s="128"/>
      <c r="R80" s="128"/>
      <c r="S80" s="128"/>
      <c r="T80" s="128"/>
      <c r="U80" s="128"/>
      <c r="V80" s="128"/>
      <c r="W80" s="128" t="s">
        <v>201</v>
      </c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outlineLevel="1" x14ac:dyDescent="0.2">
      <c r="A81" s="147">
        <v>38</v>
      </c>
      <c r="B81" s="148" t="s">
        <v>280</v>
      </c>
      <c r="C81" s="153" t="s">
        <v>281</v>
      </c>
      <c r="D81" s="149" t="s">
        <v>196</v>
      </c>
      <c r="E81" s="183">
        <v>2</v>
      </c>
      <c r="F81" s="193"/>
      <c r="G81" s="194">
        <f>ROUND(E81*F81,2)</f>
        <v>0</v>
      </c>
      <c r="H81" s="137">
        <v>21</v>
      </c>
      <c r="I81" s="136">
        <v>3.9E-2</v>
      </c>
      <c r="J81" s="136">
        <f>ROUND(E81*I81,2)</f>
        <v>0.08</v>
      </c>
      <c r="K81" s="136">
        <v>0</v>
      </c>
      <c r="L81" s="136">
        <f>ROUND(E81*K81,2)</f>
        <v>0</v>
      </c>
      <c r="M81" s="137" t="s">
        <v>167</v>
      </c>
      <c r="N81" s="137" t="s">
        <v>167</v>
      </c>
      <c r="O81" s="137" t="s">
        <v>200</v>
      </c>
      <c r="P81" s="128"/>
      <c r="Q81" s="128"/>
      <c r="R81" s="128"/>
      <c r="S81" s="128"/>
      <c r="T81" s="128"/>
      <c r="U81" s="128"/>
      <c r="V81" s="128"/>
      <c r="W81" s="128" t="s">
        <v>201</v>
      </c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1:50" ht="22.5" outlineLevel="1" x14ac:dyDescent="0.2">
      <c r="A82" s="147">
        <v>39</v>
      </c>
      <c r="B82" s="148" t="s">
        <v>282</v>
      </c>
      <c r="C82" s="153" t="s">
        <v>283</v>
      </c>
      <c r="D82" s="149" t="s">
        <v>191</v>
      </c>
      <c r="E82" s="183">
        <v>0.1371</v>
      </c>
      <c r="F82" s="193"/>
      <c r="G82" s="194">
        <f>ROUND(E82*F82,2)</f>
        <v>0</v>
      </c>
      <c r="H82" s="137">
        <v>21</v>
      </c>
      <c r="I82" s="136">
        <v>0</v>
      </c>
      <c r="J82" s="136">
        <f>ROUND(E82*I82,2)</f>
        <v>0</v>
      </c>
      <c r="K82" s="136">
        <v>0</v>
      </c>
      <c r="L82" s="136">
        <f>ROUND(E82*K82,2)</f>
        <v>0</v>
      </c>
      <c r="M82" s="137" t="s">
        <v>167</v>
      </c>
      <c r="N82" s="137" t="s">
        <v>167</v>
      </c>
      <c r="O82" s="137" t="s">
        <v>248</v>
      </c>
      <c r="P82" s="128"/>
      <c r="Q82" s="128"/>
      <c r="R82" s="128"/>
      <c r="S82" s="128"/>
      <c r="T82" s="128"/>
      <c r="U82" s="128"/>
      <c r="V82" s="128"/>
      <c r="W82" s="128" t="s">
        <v>249</v>
      </c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</row>
    <row r="83" spans="1:50" x14ac:dyDescent="0.2">
      <c r="A83" s="141" t="s">
        <v>162</v>
      </c>
      <c r="B83" s="142" t="s">
        <v>125</v>
      </c>
      <c r="C83" s="150" t="s">
        <v>126</v>
      </c>
      <c r="D83" s="143"/>
      <c r="E83" s="180"/>
      <c r="F83" s="188"/>
      <c r="G83" s="189">
        <f>SUMIF(W84:W88,"&lt;&gt;NOR",G84:G88)</f>
        <v>0</v>
      </c>
      <c r="H83" s="140"/>
      <c r="I83" s="139"/>
      <c r="J83" s="139">
        <f>SUM(J84:J88)</f>
        <v>0.18000000000000002</v>
      </c>
      <c r="K83" s="139"/>
      <c r="L83" s="139">
        <f>SUM(L84:L88)</f>
        <v>0</v>
      </c>
      <c r="M83" s="140"/>
      <c r="N83" s="140"/>
      <c r="O83" s="140"/>
      <c r="W83" t="s">
        <v>163</v>
      </c>
    </row>
    <row r="84" spans="1:50" ht="33.75" outlineLevel="1" x14ac:dyDescent="0.2">
      <c r="A84" s="147">
        <v>40</v>
      </c>
      <c r="B84" s="148" t="s">
        <v>284</v>
      </c>
      <c r="C84" s="153" t="s">
        <v>285</v>
      </c>
      <c r="D84" s="149" t="s">
        <v>166</v>
      </c>
      <c r="E84" s="183">
        <v>7.5774999999999997</v>
      </c>
      <c r="F84" s="193"/>
      <c r="G84" s="194">
        <f>ROUND(E84*F84,2)</f>
        <v>0</v>
      </c>
      <c r="H84" s="137">
        <v>21</v>
      </c>
      <c r="I84" s="136">
        <v>5.0400000000000002E-3</v>
      </c>
      <c r="J84" s="136">
        <f>ROUND(E84*I84,2)</f>
        <v>0.04</v>
      </c>
      <c r="K84" s="136">
        <v>0</v>
      </c>
      <c r="L84" s="136">
        <f>ROUND(E84*K84,2)</f>
        <v>0</v>
      </c>
      <c r="M84" s="137" t="s">
        <v>167</v>
      </c>
      <c r="N84" s="137" t="s">
        <v>167</v>
      </c>
      <c r="O84" s="137" t="s">
        <v>168</v>
      </c>
      <c r="P84" s="128"/>
      <c r="Q84" s="128"/>
      <c r="R84" s="128"/>
      <c r="S84" s="128"/>
      <c r="T84" s="128"/>
      <c r="U84" s="128"/>
      <c r="V84" s="128"/>
      <c r="W84" s="128" t="s">
        <v>252</v>
      </c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ht="22.5" outlineLevel="1" x14ac:dyDescent="0.2">
      <c r="A85" s="144">
        <v>41</v>
      </c>
      <c r="B85" s="145" t="s">
        <v>286</v>
      </c>
      <c r="C85" s="151" t="s">
        <v>287</v>
      </c>
      <c r="D85" s="146" t="s">
        <v>166</v>
      </c>
      <c r="E85" s="181">
        <v>7.9563800000000002</v>
      </c>
      <c r="F85" s="190"/>
      <c r="G85" s="191">
        <f>ROUND(E85*F85,2)</f>
        <v>0</v>
      </c>
      <c r="H85" s="137">
        <v>21</v>
      </c>
      <c r="I85" s="136">
        <v>1.7999999999999999E-2</v>
      </c>
      <c r="J85" s="136">
        <f>ROUND(E85*I85,2)</f>
        <v>0.14000000000000001</v>
      </c>
      <c r="K85" s="136">
        <v>0</v>
      </c>
      <c r="L85" s="136">
        <f>ROUND(E85*K85,2)</f>
        <v>0</v>
      </c>
      <c r="M85" s="137" t="s">
        <v>167</v>
      </c>
      <c r="N85" s="137" t="s">
        <v>167</v>
      </c>
      <c r="O85" s="137" t="s">
        <v>200</v>
      </c>
      <c r="P85" s="128"/>
      <c r="Q85" s="128"/>
      <c r="R85" s="128"/>
      <c r="S85" s="128"/>
      <c r="T85" s="128"/>
      <c r="U85" s="128"/>
      <c r="V85" s="128"/>
      <c r="W85" s="128" t="s">
        <v>201</v>
      </c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outlineLevel="2" x14ac:dyDescent="0.2">
      <c r="A86" s="134"/>
      <c r="B86" s="135"/>
      <c r="C86" s="152" t="s">
        <v>402</v>
      </c>
      <c r="D86" s="138"/>
      <c r="E86" s="182"/>
      <c r="F86" s="192"/>
      <c r="G86" s="192"/>
      <c r="H86" s="137"/>
      <c r="I86" s="136"/>
      <c r="J86" s="136"/>
      <c r="K86" s="136"/>
      <c r="L86" s="136"/>
      <c r="M86" s="137"/>
      <c r="N86" s="137"/>
      <c r="O86" s="137"/>
      <c r="P86" s="128"/>
      <c r="Q86" s="128"/>
      <c r="R86" s="128"/>
      <c r="S86" s="128"/>
      <c r="T86" s="128"/>
      <c r="U86" s="128"/>
      <c r="V86" s="128"/>
      <c r="W86" s="128" t="s">
        <v>171</v>
      </c>
      <c r="X86" s="128">
        <v>0</v>
      </c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outlineLevel="3" x14ac:dyDescent="0.2">
      <c r="A87" s="134"/>
      <c r="B87" s="135"/>
      <c r="C87" s="152" t="s">
        <v>403</v>
      </c>
      <c r="D87" s="138"/>
      <c r="E87" s="182">
        <v>7.96</v>
      </c>
      <c r="F87" s="192"/>
      <c r="G87" s="192"/>
      <c r="H87" s="137"/>
      <c r="I87" s="136"/>
      <c r="J87" s="136"/>
      <c r="K87" s="136"/>
      <c r="L87" s="136"/>
      <c r="M87" s="137"/>
      <c r="N87" s="137"/>
      <c r="O87" s="137"/>
      <c r="P87" s="128"/>
      <c r="Q87" s="128"/>
      <c r="R87" s="128"/>
      <c r="S87" s="128"/>
      <c r="T87" s="128"/>
      <c r="U87" s="128"/>
      <c r="V87" s="128"/>
      <c r="W87" s="128" t="s">
        <v>171</v>
      </c>
      <c r="X87" s="128">
        <v>0</v>
      </c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ht="22.5" outlineLevel="1" x14ac:dyDescent="0.2">
      <c r="A88" s="147">
        <v>42</v>
      </c>
      <c r="B88" s="148" t="s">
        <v>290</v>
      </c>
      <c r="C88" s="153" t="s">
        <v>291</v>
      </c>
      <c r="D88" s="149" t="s">
        <v>191</v>
      </c>
      <c r="E88" s="183">
        <v>0.18140999999999999</v>
      </c>
      <c r="F88" s="193"/>
      <c r="G88" s="194">
        <f>ROUND(E88*F88,2)</f>
        <v>0</v>
      </c>
      <c r="H88" s="137">
        <v>21</v>
      </c>
      <c r="I88" s="136">
        <v>0</v>
      </c>
      <c r="J88" s="136">
        <f>ROUND(E88*I88,2)</f>
        <v>0</v>
      </c>
      <c r="K88" s="136">
        <v>0</v>
      </c>
      <c r="L88" s="136">
        <f>ROUND(E88*K88,2)</f>
        <v>0</v>
      </c>
      <c r="M88" s="137" t="s">
        <v>167</v>
      </c>
      <c r="N88" s="137" t="s">
        <v>167</v>
      </c>
      <c r="O88" s="137" t="s">
        <v>248</v>
      </c>
      <c r="P88" s="128"/>
      <c r="Q88" s="128"/>
      <c r="R88" s="128"/>
      <c r="S88" s="128"/>
      <c r="T88" s="128"/>
      <c r="U88" s="128"/>
      <c r="V88" s="128"/>
      <c r="W88" s="128" t="s">
        <v>249</v>
      </c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x14ac:dyDescent="0.2">
      <c r="A89" s="141" t="s">
        <v>162</v>
      </c>
      <c r="B89" s="142" t="s">
        <v>130</v>
      </c>
      <c r="C89" s="150" t="s">
        <v>131</v>
      </c>
      <c r="D89" s="143"/>
      <c r="E89" s="180"/>
      <c r="F89" s="188"/>
      <c r="G89" s="189">
        <f>SUMIF(W90:W96,"&lt;&gt;NOR",G90:G96)</f>
        <v>0</v>
      </c>
      <c r="H89" s="140"/>
      <c r="I89" s="139"/>
      <c r="J89" s="139">
        <f>SUM(J90:J96)</f>
        <v>0.73</v>
      </c>
      <c r="K89" s="139"/>
      <c r="L89" s="139">
        <f>SUM(L90:L96)</f>
        <v>0</v>
      </c>
      <c r="M89" s="140"/>
      <c r="N89" s="140"/>
      <c r="O89" s="140"/>
      <c r="W89" t="s">
        <v>163</v>
      </c>
    </row>
    <row r="90" spans="1:50" ht="22.5" outlineLevel="1" x14ac:dyDescent="0.2">
      <c r="A90" s="144">
        <v>43</v>
      </c>
      <c r="B90" s="145" t="s">
        <v>292</v>
      </c>
      <c r="C90" s="151" t="s">
        <v>293</v>
      </c>
      <c r="D90" s="146" t="s">
        <v>166</v>
      </c>
      <c r="E90" s="181">
        <v>41.22</v>
      </c>
      <c r="F90" s="190"/>
      <c r="G90" s="191">
        <f>ROUND(E90*F90,2)</f>
        <v>0</v>
      </c>
      <c r="H90" s="137">
        <v>21</v>
      </c>
      <c r="I90" s="136">
        <v>4.8300000000000001E-3</v>
      </c>
      <c r="J90" s="136">
        <f>ROUND(E90*I90,2)</f>
        <v>0.2</v>
      </c>
      <c r="K90" s="136">
        <v>0</v>
      </c>
      <c r="L90" s="136">
        <f>ROUND(E90*K90,2)</f>
        <v>0</v>
      </c>
      <c r="M90" s="137" t="s">
        <v>167</v>
      </c>
      <c r="N90" s="137" t="s">
        <v>167</v>
      </c>
      <c r="O90" s="137" t="s">
        <v>168</v>
      </c>
      <c r="P90" s="128"/>
      <c r="Q90" s="128"/>
      <c r="R90" s="128"/>
      <c r="S90" s="128"/>
      <c r="T90" s="128"/>
      <c r="U90" s="128"/>
      <c r="V90" s="128"/>
      <c r="W90" s="128" t="s">
        <v>252</v>
      </c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outlineLevel="2" x14ac:dyDescent="0.2">
      <c r="A91" s="134"/>
      <c r="B91" s="135"/>
      <c r="C91" s="152" t="s">
        <v>404</v>
      </c>
      <c r="D91" s="138"/>
      <c r="E91" s="182"/>
      <c r="F91" s="192"/>
      <c r="G91" s="192"/>
      <c r="H91" s="137"/>
      <c r="I91" s="136"/>
      <c r="J91" s="136"/>
      <c r="K91" s="136"/>
      <c r="L91" s="136"/>
      <c r="M91" s="137"/>
      <c r="N91" s="137"/>
      <c r="O91" s="137"/>
      <c r="P91" s="128"/>
      <c r="Q91" s="128"/>
      <c r="R91" s="128"/>
      <c r="S91" s="128"/>
      <c r="T91" s="128"/>
      <c r="U91" s="128"/>
      <c r="V91" s="128"/>
      <c r="W91" s="128" t="s">
        <v>171</v>
      </c>
      <c r="X91" s="128">
        <v>0</v>
      </c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outlineLevel="3" x14ac:dyDescent="0.2">
      <c r="A92" s="134"/>
      <c r="B92" s="135"/>
      <c r="C92" s="152" t="s">
        <v>377</v>
      </c>
      <c r="D92" s="138"/>
      <c r="E92" s="182">
        <v>41.22</v>
      </c>
      <c r="F92" s="192"/>
      <c r="G92" s="192"/>
      <c r="H92" s="137"/>
      <c r="I92" s="136"/>
      <c r="J92" s="136"/>
      <c r="K92" s="136"/>
      <c r="L92" s="136"/>
      <c r="M92" s="137"/>
      <c r="N92" s="137"/>
      <c r="O92" s="137"/>
      <c r="P92" s="128"/>
      <c r="Q92" s="128"/>
      <c r="R92" s="128"/>
      <c r="S92" s="128"/>
      <c r="T92" s="128"/>
      <c r="U92" s="128"/>
      <c r="V92" s="128"/>
      <c r="W92" s="128" t="s">
        <v>171</v>
      </c>
      <c r="X92" s="128">
        <v>0</v>
      </c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ht="22.5" outlineLevel="1" x14ac:dyDescent="0.2">
      <c r="A93" s="144">
        <v>44</v>
      </c>
      <c r="B93" s="145" t="s">
        <v>294</v>
      </c>
      <c r="C93" s="151" t="s">
        <v>295</v>
      </c>
      <c r="D93" s="146" t="s">
        <v>166</v>
      </c>
      <c r="E93" s="181">
        <v>43.280999999999999</v>
      </c>
      <c r="F93" s="190"/>
      <c r="G93" s="191">
        <f>ROUND(E93*F93,2)</f>
        <v>0</v>
      </c>
      <c r="H93" s="137">
        <v>21</v>
      </c>
      <c r="I93" s="136">
        <v>1.2200000000000001E-2</v>
      </c>
      <c r="J93" s="136">
        <f>ROUND(E93*I93,2)</f>
        <v>0.53</v>
      </c>
      <c r="K93" s="136">
        <v>0</v>
      </c>
      <c r="L93" s="136">
        <f>ROUND(E93*K93,2)</f>
        <v>0</v>
      </c>
      <c r="M93" s="137" t="s">
        <v>296</v>
      </c>
      <c r="N93" s="137" t="s">
        <v>199</v>
      </c>
      <c r="O93" s="137" t="s">
        <v>200</v>
      </c>
      <c r="P93" s="128"/>
      <c r="Q93" s="128"/>
      <c r="R93" s="128"/>
      <c r="S93" s="128"/>
      <c r="T93" s="128"/>
      <c r="U93" s="128"/>
      <c r="V93" s="128"/>
      <c r="W93" s="128" t="s">
        <v>201</v>
      </c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</row>
    <row r="94" spans="1:50" outlineLevel="2" x14ac:dyDescent="0.2">
      <c r="A94" s="134"/>
      <c r="B94" s="135"/>
      <c r="C94" s="152" t="s">
        <v>405</v>
      </c>
      <c r="D94" s="138"/>
      <c r="E94" s="182"/>
      <c r="F94" s="192"/>
      <c r="G94" s="192"/>
      <c r="H94" s="137"/>
      <c r="I94" s="136"/>
      <c r="J94" s="136"/>
      <c r="K94" s="136"/>
      <c r="L94" s="136"/>
      <c r="M94" s="137"/>
      <c r="N94" s="137"/>
      <c r="O94" s="137"/>
      <c r="P94" s="128"/>
      <c r="Q94" s="128"/>
      <c r="R94" s="128"/>
      <c r="S94" s="128"/>
      <c r="T94" s="128"/>
      <c r="U94" s="128"/>
      <c r="V94" s="128"/>
      <c r="W94" s="128" t="s">
        <v>171</v>
      </c>
      <c r="X94" s="128">
        <v>0</v>
      </c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outlineLevel="3" x14ac:dyDescent="0.2">
      <c r="A95" s="134"/>
      <c r="B95" s="135"/>
      <c r="C95" s="152" t="s">
        <v>406</v>
      </c>
      <c r="D95" s="138"/>
      <c r="E95" s="182">
        <v>43.28</v>
      </c>
      <c r="F95" s="192"/>
      <c r="G95" s="192"/>
      <c r="H95" s="137"/>
      <c r="I95" s="136"/>
      <c r="J95" s="136"/>
      <c r="K95" s="136"/>
      <c r="L95" s="136"/>
      <c r="M95" s="137"/>
      <c r="N95" s="137"/>
      <c r="O95" s="137"/>
      <c r="P95" s="128"/>
      <c r="Q95" s="128"/>
      <c r="R95" s="128"/>
      <c r="S95" s="128"/>
      <c r="T95" s="128"/>
      <c r="U95" s="128"/>
      <c r="V95" s="128"/>
      <c r="W95" s="128" t="s">
        <v>171</v>
      </c>
      <c r="X95" s="128">
        <v>0</v>
      </c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ht="22.5" outlineLevel="1" x14ac:dyDescent="0.2">
      <c r="A96" s="147">
        <v>45</v>
      </c>
      <c r="B96" s="148" t="s">
        <v>299</v>
      </c>
      <c r="C96" s="153" t="s">
        <v>300</v>
      </c>
      <c r="D96" s="149" t="s">
        <v>191</v>
      </c>
      <c r="E96" s="183">
        <v>0.72711999999999999</v>
      </c>
      <c r="F96" s="193"/>
      <c r="G96" s="194">
        <f>ROUND(E96*F96,2)</f>
        <v>0</v>
      </c>
      <c r="H96" s="137">
        <v>21</v>
      </c>
      <c r="I96" s="136">
        <v>0</v>
      </c>
      <c r="J96" s="136">
        <f>ROUND(E96*I96,2)</f>
        <v>0</v>
      </c>
      <c r="K96" s="136">
        <v>0</v>
      </c>
      <c r="L96" s="136">
        <f>ROUND(E96*K96,2)</f>
        <v>0</v>
      </c>
      <c r="M96" s="137" t="s">
        <v>167</v>
      </c>
      <c r="N96" s="137" t="s">
        <v>167</v>
      </c>
      <c r="O96" s="137" t="s">
        <v>248</v>
      </c>
      <c r="P96" s="128"/>
      <c r="Q96" s="128"/>
      <c r="R96" s="128"/>
      <c r="S96" s="128"/>
      <c r="T96" s="128"/>
      <c r="U96" s="128"/>
      <c r="V96" s="128"/>
      <c r="W96" s="128" t="s">
        <v>249</v>
      </c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x14ac:dyDescent="0.2">
      <c r="A97" s="141" t="s">
        <v>162</v>
      </c>
      <c r="B97" s="142" t="s">
        <v>134</v>
      </c>
      <c r="C97" s="150" t="s">
        <v>135</v>
      </c>
      <c r="D97" s="143"/>
      <c r="E97" s="180"/>
      <c r="F97" s="188"/>
      <c r="G97" s="189">
        <f>SUMIF(W98:W101,"&lt;&gt;NOR",G98:G101)</f>
        <v>0</v>
      </c>
      <c r="H97" s="140"/>
      <c r="I97" s="139"/>
      <c r="J97" s="139">
        <f>SUM(J98:J101)</f>
        <v>0</v>
      </c>
      <c r="K97" s="139"/>
      <c r="L97" s="139">
        <f>SUM(L98:L101)</f>
        <v>0</v>
      </c>
      <c r="M97" s="140"/>
      <c r="N97" s="140"/>
      <c r="O97" s="140"/>
      <c r="W97" t="s">
        <v>163</v>
      </c>
    </row>
    <row r="98" spans="1:50" ht="22.5" outlineLevel="1" x14ac:dyDescent="0.2">
      <c r="A98" s="144">
        <v>46</v>
      </c>
      <c r="B98" s="145" t="s">
        <v>301</v>
      </c>
      <c r="C98" s="151" t="s">
        <v>302</v>
      </c>
      <c r="D98" s="146" t="s">
        <v>166</v>
      </c>
      <c r="E98" s="181">
        <v>16.817499999999999</v>
      </c>
      <c r="F98" s="190"/>
      <c r="G98" s="191">
        <f>ROUND(E98*F98,2)</f>
        <v>0</v>
      </c>
      <c r="H98" s="137">
        <v>21</v>
      </c>
      <c r="I98" s="136">
        <v>2.9E-4</v>
      </c>
      <c r="J98" s="136">
        <f>ROUND(E98*I98,2)</f>
        <v>0</v>
      </c>
      <c r="K98" s="136">
        <v>0</v>
      </c>
      <c r="L98" s="136">
        <f>ROUND(E98*K98,2)</f>
        <v>0</v>
      </c>
      <c r="M98" s="137" t="s">
        <v>259</v>
      </c>
      <c r="N98" s="137" t="s">
        <v>199</v>
      </c>
      <c r="O98" s="137" t="s">
        <v>168</v>
      </c>
      <c r="P98" s="128"/>
      <c r="Q98" s="128"/>
      <c r="R98" s="128"/>
      <c r="S98" s="128"/>
      <c r="T98" s="128"/>
      <c r="U98" s="128"/>
      <c r="V98" s="128"/>
      <c r="W98" s="128" t="s">
        <v>252</v>
      </c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outlineLevel="2" x14ac:dyDescent="0.2">
      <c r="A99" s="134"/>
      <c r="B99" s="135"/>
      <c r="C99" s="152" t="s">
        <v>385</v>
      </c>
      <c r="D99" s="138"/>
      <c r="E99" s="182"/>
      <c r="F99" s="192"/>
      <c r="G99" s="192"/>
      <c r="H99" s="137"/>
      <c r="I99" s="136"/>
      <c r="J99" s="136"/>
      <c r="K99" s="136"/>
      <c r="L99" s="136"/>
      <c r="M99" s="137"/>
      <c r="N99" s="137"/>
      <c r="O99" s="137"/>
      <c r="P99" s="128"/>
      <c r="Q99" s="128"/>
      <c r="R99" s="128"/>
      <c r="S99" s="128"/>
      <c r="T99" s="128"/>
      <c r="U99" s="128"/>
      <c r="V99" s="128"/>
      <c r="W99" s="128" t="s">
        <v>171</v>
      </c>
      <c r="X99" s="128">
        <v>0</v>
      </c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</row>
    <row r="100" spans="1:50" outlineLevel="3" x14ac:dyDescent="0.2">
      <c r="A100" s="134"/>
      <c r="B100" s="135"/>
      <c r="C100" s="152" t="s">
        <v>390</v>
      </c>
      <c r="D100" s="138"/>
      <c r="E100" s="182"/>
      <c r="F100" s="192"/>
      <c r="G100" s="192"/>
      <c r="H100" s="137"/>
      <c r="I100" s="136"/>
      <c r="J100" s="136"/>
      <c r="K100" s="136"/>
      <c r="L100" s="136"/>
      <c r="M100" s="137"/>
      <c r="N100" s="137"/>
      <c r="O100" s="137"/>
      <c r="P100" s="128"/>
      <c r="Q100" s="128"/>
      <c r="R100" s="128"/>
      <c r="S100" s="128"/>
      <c r="T100" s="128"/>
      <c r="U100" s="128"/>
      <c r="V100" s="128"/>
      <c r="W100" s="128" t="s">
        <v>171</v>
      </c>
      <c r="X100" s="128">
        <v>0</v>
      </c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</row>
    <row r="101" spans="1:50" outlineLevel="3" x14ac:dyDescent="0.2">
      <c r="A101" s="134"/>
      <c r="B101" s="135"/>
      <c r="C101" s="152" t="s">
        <v>391</v>
      </c>
      <c r="D101" s="138"/>
      <c r="E101" s="182">
        <v>16.82</v>
      </c>
      <c r="F101" s="192"/>
      <c r="G101" s="192"/>
      <c r="H101" s="137"/>
      <c r="I101" s="136"/>
      <c r="J101" s="136"/>
      <c r="K101" s="136"/>
      <c r="L101" s="136"/>
      <c r="M101" s="137"/>
      <c r="N101" s="137"/>
      <c r="O101" s="137"/>
      <c r="P101" s="128"/>
      <c r="Q101" s="128"/>
      <c r="R101" s="128"/>
      <c r="S101" s="128"/>
      <c r="T101" s="128"/>
      <c r="U101" s="128"/>
      <c r="V101" s="128"/>
      <c r="W101" s="128" t="s">
        <v>171</v>
      </c>
      <c r="X101" s="128">
        <v>0</v>
      </c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</row>
    <row r="102" spans="1:50" x14ac:dyDescent="0.2">
      <c r="A102" s="141" t="s">
        <v>162</v>
      </c>
      <c r="B102" s="142" t="s">
        <v>136</v>
      </c>
      <c r="C102" s="150" t="s">
        <v>137</v>
      </c>
      <c r="D102" s="143"/>
      <c r="E102" s="180"/>
      <c r="F102" s="188"/>
      <c r="G102" s="189">
        <f>SUMIF(W103:W103,"&lt;&gt;NOR",G103:G103)</f>
        <v>0</v>
      </c>
      <c r="H102" s="140"/>
      <c r="I102" s="139"/>
      <c r="J102" s="139">
        <f>SUM(J103:J103)</f>
        <v>0</v>
      </c>
      <c r="K102" s="139"/>
      <c r="L102" s="139">
        <f>SUM(L103:L103)</f>
        <v>0</v>
      </c>
      <c r="M102" s="140"/>
      <c r="N102" s="140"/>
      <c r="O102" s="140"/>
      <c r="W102" t="s">
        <v>163</v>
      </c>
    </row>
    <row r="103" spans="1:50" outlineLevel="1" x14ac:dyDescent="0.2">
      <c r="A103" s="147">
        <v>47</v>
      </c>
      <c r="B103" s="148" t="s">
        <v>304</v>
      </c>
      <c r="C103" s="153" t="s">
        <v>305</v>
      </c>
      <c r="D103" s="149" t="s">
        <v>231</v>
      </c>
      <c r="E103" s="183">
        <v>1</v>
      </c>
      <c r="F103" s="193"/>
      <c r="G103" s="194">
        <f>ROUND(E103*F103,2)</f>
        <v>0</v>
      </c>
      <c r="H103" s="137">
        <v>21</v>
      </c>
      <c r="I103" s="136">
        <v>0</v>
      </c>
      <c r="J103" s="136">
        <f>ROUND(E103*I103,2)</f>
        <v>0</v>
      </c>
      <c r="K103" s="136">
        <v>0</v>
      </c>
      <c r="L103" s="136">
        <f>ROUND(E103*K103,2)</f>
        <v>0</v>
      </c>
      <c r="M103" s="137" t="s">
        <v>259</v>
      </c>
      <c r="N103" s="137" t="s">
        <v>199</v>
      </c>
      <c r="O103" s="137" t="s">
        <v>168</v>
      </c>
      <c r="P103" s="128"/>
      <c r="Q103" s="128"/>
      <c r="R103" s="128"/>
      <c r="S103" s="128"/>
      <c r="T103" s="128"/>
      <c r="U103" s="128"/>
      <c r="V103" s="128"/>
      <c r="W103" s="128" t="s">
        <v>306</v>
      </c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x14ac:dyDescent="0.2">
      <c r="A104" s="141" t="s">
        <v>162</v>
      </c>
      <c r="B104" s="142" t="s">
        <v>138</v>
      </c>
      <c r="C104" s="150" t="s">
        <v>139</v>
      </c>
      <c r="D104" s="143"/>
      <c r="E104" s="180"/>
      <c r="F104" s="188"/>
      <c r="G104" s="189">
        <f>SUMIF(W105:W110,"&lt;&gt;NOR",G105:G110)</f>
        <v>0</v>
      </c>
      <c r="H104" s="140"/>
      <c r="I104" s="139"/>
      <c r="J104" s="139">
        <f>SUM(J105:J110)</f>
        <v>0</v>
      </c>
      <c r="K104" s="139"/>
      <c r="L104" s="139">
        <f>SUM(L105:L110)</f>
        <v>0</v>
      </c>
      <c r="M104" s="140"/>
      <c r="N104" s="140"/>
      <c r="O104" s="140"/>
      <c r="W104" t="s">
        <v>163</v>
      </c>
    </row>
    <row r="105" spans="1:50" ht="22.5" outlineLevel="1" x14ac:dyDescent="0.2">
      <c r="A105" s="147">
        <v>48</v>
      </c>
      <c r="B105" s="148" t="s">
        <v>307</v>
      </c>
      <c r="C105" s="153" t="s">
        <v>308</v>
      </c>
      <c r="D105" s="149" t="s">
        <v>191</v>
      </c>
      <c r="E105" s="183">
        <v>6.8032199999999996</v>
      </c>
      <c r="F105" s="193"/>
      <c r="G105" s="194">
        <f t="shared" ref="G105:G110" si="3">ROUND(E105*F105,2)</f>
        <v>0</v>
      </c>
      <c r="H105" s="137">
        <v>21</v>
      </c>
      <c r="I105" s="136">
        <v>0</v>
      </c>
      <c r="J105" s="136">
        <f t="shared" ref="J105:J110" si="4">ROUND(E105*I105,2)</f>
        <v>0</v>
      </c>
      <c r="K105" s="136">
        <v>0</v>
      </c>
      <c r="L105" s="136">
        <f t="shared" ref="L105:L110" si="5">ROUND(E105*K105,2)</f>
        <v>0</v>
      </c>
      <c r="M105" s="137" t="s">
        <v>167</v>
      </c>
      <c r="N105" s="137" t="s">
        <v>167</v>
      </c>
      <c r="O105" s="137" t="s">
        <v>309</v>
      </c>
      <c r="P105" s="128"/>
      <c r="Q105" s="128"/>
      <c r="R105" s="128"/>
      <c r="S105" s="128"/>
      <c r="T105" s="128"/>
      <c r="U105" s="128"/>
      <c r="V105" s="128"/>
      <c r="W105" s="128" t="s">
        <v>310</v>
      </c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</row>
    <row r="106" spans="1:50" ht="22.5" outlineLevel="1" x14ac:dyDescent="0.2">
      <c r="A106" s="147">
        <v>49</v>
      </c>
      <c r="B106" s="148" t="s">
        <v>311</v>
      </c>
      <c r="C106" s="153" t="s">
        <v>312</v>
      </c>
      <c r="D106" s="149" t="s">
        <v>191</v>
      </c>
      <c r="E106" s="183">
        <v>6.8032199999999996</v>
      </c>
      <c r="F106" s="193"/>
      <c r="G106" s="194">
        <f t="shared" si="3"/>
        <v>0</v>
      </c>
      <c r="H106" s="137">
        <v>21</v>
      </c>
      <c r="I106" s="136">
        <v>0</v>
      </c>
      <c r="J106" s="136">
        <f t="shared" si="4"/>
        <v>0</v>
      </c>
      <c r="K106" s="136">
        <v>0</v>
      </c>
      <c r="L106" s="136">
        <f t="shared" si="5"/>
        <v>0</v>
      </c>
      <c r="M106" s="137" t="s">
        <v>167</v>
      </c>
      <c r="N106" s="137" t="s">
        <v>167</v>
      </c>
      <c r="O106" s="137" t="s">
        <v>309</v>
      </c>
      <c r="P106" s="128"/>
      <c r="Q106" s="128"/>
      <c r="R106" s="128"/>
      <c r="S106" s="128"/>
      <c r="T106" s="128"/>
      <c r="U106" s="128"/>
      <c r="V106" s="128"/>
      <c r="W106" s="128" t="s">
        <v>310</v>
      </c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</row>
    <row r="107" spans="1:50" ht="33.75" outlineLevel="1" x14ac:dyDescent="0.2">
      <c r="A107" s="147">
        <v>50</v>
      </c>
      <c r="B107" s="148" t="s">
        <v>313</v>
      </c>
      <c r="C107" s="153" t="s">
        <v>314</v>
      </c>
      <c r="D107" s="149" t="s">
        <v>191</v>
      </c>
      <c r="E107" s="183">
        <v>6.8032199999999996</v>
      </c>
      <c r="F107" s="193"/>
      <c r="G107" s="194">
        <f t="shared" si="3"/>
        <v>0</v>
      </c>
      <c r="H107" s="137">
        <v>21</v>
      </c>
      <c r="I107" s="136">
        <v>0</v>
      </c>
      <c r="J107" s="136">
        <f t="shared" si="4"/>
        <v>0</v>
      </c>
      <c r="K107" s="136">
        <v>0</v>
      </c>
      <c r="L107" s="136">
        <f t="shared" si="5"/>
        <v>0</v>
      </c>
      <c r="M107" s="137" t="s">
        <v>167</v>
      </c>
      <c r="N107" s="137" t="s">
        <v>167</v>
      </c>
      <c r="O107" s="137" t="s">
        <v>309</v>
      </c>
      <c r="P107" s="128"/>
      <c r="Q107" s="128"/>
      <c r="R107" s="128"/>
      <c r="S107" s="128"/>
      <c r="T107" s="128"/>
      <c r="U107" s="128"/>
      <c r="V107" s="128"/>
      <c r="W107" s="128" t="s">
        <v>310</v>
      </c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</row>
    <row r="108" spans="1:50" outlineLevel="1" x14ac:dyDescent="0.2">
      <c r="A108" s="147">
        <v>51</v>
      </c>
      <c r="B108" s="148" t="s">
        <v>315</v>
      </c>
      <c r="C108" s="153" t="s">
        <v>316</v>
      </c>
      <c r="D108" s="149" t="s">
        <v>191</v>
      </c>
      <c r="E108" s="183">
        <v>6.8032199999999996</v>
      </c>
      <c r="F108" s="193"/>
      <c r="G108" s="194">
        <f t="shared" si="3"/>
        <v>0</v>
      </c>
      <c r="H108" s="137">
        <v>21</v>
      </c>
      <c r="I108" s="136">
        <v>0</v>
      </c>
      <c r="J108" s="136">
        <f t="shared" si="4"/>
        <v>0</v>
      </c>
      <c r="K108" s="136">
        <v>0</v>
      </c>
      <c r="L108" s="136">
        <f t="shared" si="5"/>
        <v>0</v>
      </c>
      <c r="M108" s="137" t="s">
        <v>167</v>
      </c>
      <c r="N108" s="137" t="s">
        <v>167</v>
      </c>
      <c r="O108" s="137" t="s">
        <v>309</v>
      </c>
      <c r="P108" s="128"/>
      <c r="Q108" s="128"/>
      <c r="R108" s="128"/>
      <c r="S108" s="128"/>
      <c r="T108" s="128"/>
      <c r="U108" s="128"/>
      <c r="V108" s="128"/>
      <c r="W108" s="128" t="s">
        <v>310</v>
      </c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</row>
    <row r="109" spans="1:50" ht="22.5" outlineLevel="1" x14ac:dyDescent="0.2">
      <c r="A109" s="147">
        <v>52</v>
      </c>
      <c r="B109" s="148" t="s">
        <v>317</v>
      </c>
      <c r="C109" s="153" t="s">
        <v>318</v>
      </c>
      <c r="D109" s="149" t="s">
        <v>191</v>
      </c>
      <c r="E109" s="183">
        <v>6.8032199999999996</v>
      </c>
      <c r="F109" s="193"/>
      <c r="G109" s="194">
        <f t="shared" si="3"/>
        <v>0</v>
      </c>
      <c r="H109" s="137">
        <v>21</v>
      </c>
      <c r="I109" s="136">
        <v>0</v>
      </c>
      <c r="J109" s="136">
        <f t="shared" si="4"/>
        <v>0</v>
      </c>
      <c r="K109" s="136">
        <v>0</v>
      </c>
      <c r="L109" s="136">
        <f t="shared" si="5"/>
        <v>0</v>
      </c>
      <c r="M109" s="137" t="s">
        <v>167</v>
      </c>
      <c r="N109" s="137" t="s">
        <v>167</v>
      </c>
      <c r="O109" s="137" t="s">
        <v>309</v>
      </c>
      <c r="P109" s="128"/>
      <c r="Q109" s="128"/>
      <c r="R109" s="128"/>
      <c r="S109" s="128"/>
      <c r="T109" s="128"/>
      <c r="U109" s="128"/>
      <c r="V109" s="128"/>
      <c r="W109" s="128" t="s">
        <v>310</v>
      </c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</row>
    <row r="110" spans="1:50" ht="22.5" outlineLevel="1" x14ac:dyDescent="0.2">
      <c r="A110" s="144">
        <v>53</v>
      </c>
      <c r="B110" s="145" t="s">
        <v>319</v>
      </c>
      <c r="C110" s="151" t="s">
        <v>320</v>
      </c>
      <c r="D110" s="146" t="s">
        <v>191</v>
      </c>
      <c r="E110" s="181">
        <v>6.8032199999999996</v>
      </c>
      <c r="F110" s="190"/>
      <c r="G110" s="191">
        <f t="shared" si="3"/>
        <v>0</v>
      </c>
      <c r="H110" s="137">
        <v>21</v>
      </c>
      <c r="I110" s="136">
        <v>0</v>
      </c>
      <c r="J110" s="136">
        <f t="shared" si="4"/>
        <v>0</v>
      </c>
      <c r="K110" s="136">
        <v>0</v>
      </c>
      <c r="L110" s="136">
        <f t="shared" si="5"/>
        <v>0</v>
      </c>
      <c r="M110" s="137" t="s">
        <v>167</v>
      </c>
      <c r="N110" s="137" t="s">
        <v>167</v>
      </c>
      <c r="O110" s="137" t="s">
        <v>309</v>
      </c>
      <c r="P110" s="128"/>
      <c r="Q110" s="128"/>
      <c r="R110" s="128"/>
      <c r="S110" s="128"/>
      <c r="T110" s="128"/>
      <c r="U110" s="128"/>
      <c r="V110" s="128"/>
      <c r="W110" s="128" t="s">
        <v>310</v>
      </c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</row>
    <row r="111" spans="1:50" x14ac:dyDescent="0.2">
      <c r="A111" s="3"/>
      <c r="B111" s="4"/>
      <c r="C111" s="154"/>
      <c r="D111" s="5"/>
      <c r="E111" s="179"/>
      <c r="F111" s="187"/>
      <c r="G111" s="187"/>
      <c r="H111" s="3"/>
      <c r="I111" s="3"/>
      <c r="J111" s="3"/>
      <c r="K111" s="3"/>
      <c r="L111" s="3"/>
      <c r="M111" s="3"/>
      <c r="N111" s="3"/>
      <c r="O111" s="3"/>
      <c r="U111">
        <v>12</v>
      </c>
      <c r="V111">
        <v>21</v>
      </c>
      <c r="W111" t="s">
        <v>154</v>
      </c>
    </row>
    <row r="112" spans="1:50" x14ac:dyDescent="0.2">
      <c r="A112" s="131"/>
      <c r="B112" s="132" t="s">
        <v>31</v>
      </c>
      <c r="C112" s="155"/>
      <c r="D112" s="133"/>
      <c r="E112" s="184"/>
      <c r="F112" s="195"/>
      <c r="G112" s="196">
        <f>G8+G12+G22+G30+G34+G36+G38+G61+G63+G65+G67+G76+G78+G83+G89+G97+G102+G104</f>
        <v>0</v>
      </c>
      <c r="H112" s="3"/>
      <c r="I112" s="3"/>
      <c r="J112" s="3"/>
      <c r="K112" s="3"/>
      <c r="L112" s="3"/>
      <c r="M112" s="3"/>
      <c r="N112" s="3"/>
      <c r="O112" s="3"/>
      <c r="U112">
        <f>SUMIF(H7:H110,U111,G7:G110)</f>
        <v>0</v>
      </c>
      <c r="V112">
        <f>SUMIF(H7:H110,V111,G7:G110)</f>
        <v>0</v>
      </c>
      <c r="W112" t="s">
        <v>321</v>
      </c>
    </row>
    <row r="113" spans="1:23" x14ac:dyDescent="0.2">
      <c r="A113" s="3"/>
      <c r="B113" s="4"/>
      <c r="C113" s="154"/>
      <c r="D113" s="5"/>
      <c r="E113" s="179"/>
      <c r="F113" s="187"/>
      <c r="G113" s="187"/>
      <c r="H113" s="3"/>
      <c r="I113" s="3"/>
      <c r="J113" s="3"/>
      <c r="K113" s="3"/>
      <c r="L113" s="3"/>
      <c r="M113" s="3"/>
      <c r="N113" s="3"/>
      <c r="O113" s="3"/>
    </row>
    <row r="114" spans="1:23" x14ac:dyDescent="0.2">
      <c r="A114" s="3"/>
      <c r="B114" s="4"/>
      <c r="C114" s="154"/>
      <c r="D114" s="5"/>
      <c r="E114" s="179"/>
      <c r="F114" s="187"/>
      <c r="G114" s="187"/>
      <c r="H114" s="3"/>
      <c r="I114" s="3"/>
      <c r="J114" s="3"/>
      <c r="K114" s="3"/>
      <c r="L114" s="3"/>
      <c r="M114" s="3"/>
      <c r="N114" s="3"/>
      <c r="O114" s="3"/>
    </row>
    <row r="115" spans="1:23" x14ac:dyDescent="0.2">
      <c r="A115" s="266" t="s">
        <v>322</v>
      </c>
      <c r="B115" s="266"/>
      <c r="C115" s="267"/>
      <c r="D115" s="5"/>
      <c r="E115" s="179"/>
      <c r="F115" s="187"/>
      <c r="G115" s="187"/>
      <c r="H115" s="3"/>
      <c r="I115" s="3"/>
      <c r="J115" s="3"/>
      <c r="K115" s="3"/>
      <c r="L115" s="3"/>
      <c r="M115" s="3"/>
      <c r="N115" s="3"/>
      <c r="O115" s="3"/>
    </row>
    <row r="116" spans="1:23" x14ac:dyDescent="0.2">
      <c r="A116" s="247"/>
      <c r="B116" s="248"/>
      <c r="C116" s="249"/>
      <c r="D116" s="248"/>
      <c r="E116" s="248"/>
      <c r="F116" s="248"/>
      <c r="G116" s="250"/>
      <c r="H116" s="3"/>
      <c r="I116" s="3"/>
      <c r="J116" s="3"/>
      <c r="K116" s="3"/>
      <c r="L116" s="3"/>
      <c r="M116" s="3"/>
      <c r="N116" s="3"/>
      <c r="O116" s="3"/>
      <c r="W116" t="s">
        <v>323</v>
      </c>
    </row>
    <row r="117" spans="1:23" x14ac:dyDescent="0.2">
      <c r="A117" s="251"/>
      <c r="B117" s="252"/>
      <c r="C117" s="253"/>
      <c r="D117" s="252"/>
      <c r="E117" s="252"/>
      <c r="F117" s="252"/>
      <c r="G117" s="254"/>
      <c r="H117" s="3"/>
      <c r="I117" s="3"/>
      <c r="J117" s="3"/>
      <c r="K117" s="3"/>
      <c r="L117" s="3"/>
      <c r="M117" s="3"/>
      <c r="N117" s="3"/>
      <c r="O117" s="3"/>
    </row>
    <row r="118" spans="1:23" x14ac:dyDescent="0.2">
      <c r="A118" s="251"/>
      <c r="B118" s="252"/>
      <c r="C118" s="253"/>
      <c r="D118" s="252"/>
      <c r="E118" s="252"/>
      <c r="F118" s="252"/>
      <c r="G118" s="254"/>
      <c r="H118" s="3"/>
      <c r="I118" s="3"/>
      <c r="J118" s="3"/>
      <c r="K118" s="3"/>
      <c r="L118" s="3"/>
      <c r="M118" s="3"/>
      <c r="N118" s="3"/>
      <c r="O118" s="3"/>
    </row>
    <row r="119" spans="1:23" x14ac:dyDescent="0.2">
      <c r="A119" s="251"/>
      <c r="B119" s="252"/>
      <c r="C119" s="253"/>
      <c r="D119" s="252"/>
      <c r="E119" s="252"/>
      <c r="F119" s="252"/>
      <c r="G119" s="254"/>
      <c r="H119" s="3"/>
      <c r="I119" s="3"/>
      <c r="J119" s="3"/>
      <c r="K119" s="3"/>
      <c r="L119" s="3"/>
      <c r="M119" s="3"/>
      <c r="N119" s="3"/>
      <c r="O119" s="3"/>
    </row>
    <row r="120" spans="1:23" x14ac:dyDescent="0.2">
      <c r="A120" s="255"/>
      <c r="B120" s="256"/>
      <c r="C120" s="257"/>
      <c r="D120" s="256"/>
      <c r="E120" s="256"/>
      <c r="F120" s="256"/>
      <c r="G120" s="258"/>
      <c r="H120" s="3"/>
      <c r="I120" s="3"/>
      <c r="J120" s="3"/>
      <c r="K120" s="3"/>
      <c r="L120" s="3"/>
      <c r="M120" s="3"/>
      <c r="N120" s="3"/>
      <c r="O120" s="3"/>
    </row>
    <row r="121" spans="1:23" x14ac:dyDescent="0.2">
      <c r="A121" s="3"/>
      <c r="B121" s="4"/>
      <c r="C121" s="154"/>
      <c r="D121" s="5"/>
      <c r="E121" s="179"/>
      <c r="F121" s="187"/>
      <c r="G121" s="187"/>
      <c r="H121" s="3"/>
      <c r="I121" s="3"/>
      <c r="J121" s="3"/>
      <c r="K121" s="3"/>
      <c r="L121" s="3"/>
      <c r="M121" s="3"/>
      <c r="N121" s="3"/>
      <c r="O121" s="3"/>
    </row>
    <row r="122" spans="1:23" x14ac:dyDescent="0.2">
      <c r="C122" s="156"/>
      <c r="D122" s="8"/>
      <c r="W122" t="s">
        <v>324</v>
      </c>
    </row>
    <row r="123" spans="1:23" x14ac:dyDescent="0.2">
      <c r="D123" s="8"/>
    </row>
    <row r="124" spans="1:23" x14ac:dyDescent="0.2">
      <c r="D124" s="8"/>
    </row>
    <row r="125" spans="1:23" x14ac:dyDescent="0.2">
      <c r="D125" s="8"/>
    </row>
    <row r="126" spans="1:23" x14ac:dyDescent="0.2">
      <c r="D126" s="8"/>
    </row>
    <row r="127" spans="1:23" x14ac:dyDescent="0.2">
      <c r="D127" s="8"/>
    </row>
    <row r="128" spans="1:23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16:G120"/>
    <mergeCell ref="A1:G1"/>
    <mergeCell ref="C2:G2"/>
    <mergeCell ref="C3:G3"/>
    <mergeCell ref="C4:G4"/>
    <mergeCell ref="A115:C11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7C70B-B93B-4938-B5E9-B185CFCCCF7E}">
  <sheetPr>
    <outlinePr summaryBelow="0"/>
  </sheetPr>
  <dimension ref="A1:AX5000"/>
  <sheetViews>
    <sheetView view="pageBreakPreview" zoomScaleNormal="100" zoomScaleSheetLayoutView="100" workbookViewId="0">
      <pane ySplit="7" topLeftCell="A73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51</v>
      </c>
      <c r="C4" s="263" t="s">
        <v>52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93</v>
      </c>
      <c r="C8" s="150" t="s">
        <v>94</v>
      </c>
      <c r="D8" s="143"/>
      <c r="E8" s="180"/>
      <c r="F8" s="188"/>
      <c r="G8" s="189">
        <f>SUMIF(W9:W14,"&lt;&gt;NOR",G9:G14)</f>
        <v>0</v>
      </c>
      <c r="H8" s="140"/>
      <c r="I8" s="139"/>
      <c r="J8" s="139">
        <f>SUM(J9:J14)</f>
        <v>0.36</v>
      </c>
      <c r="K8" s="139"/>
      <c r="L8" s="139">
        <f>SUM(L9:L14)</f>
        <v>0</v>
      </c>
      <c r="M8" s="140"/>
      <c r="N8" s="140"/>
      <c r="O8" s="140"/>
      <c r="W8" t="s">
        <v>163</v>
      </c>
    </row>
    <row r="9" spans="1:50" ht="45" outlineLevel="1" x14ac:dyDescent="0.2">
      <c r="A9" s="144">
        <v>1</v>
      </c>
      <c r="B9" s="145" t="s">
        <v>174</v>
      </c>
      <c r="C9" s="151" t="s">
        <v>175</v>
      </c>
      <c r="D9" s="146" t="s">
        <v>166</v>
      </c>
      <c r="E9" s="181">
        <v>20.782499999999999</v>
      </c>
      <c r="F9" s="190"/>
      <c r="G9" s="191">
        <f>ROUND(E9*F9,2)</f>
        <v>0</v>
      </c>
      <c r="H9" s="137">
        <v>21</v>
      </c>
      <c r="I9" s="136">
        <v>6.0899999999999999E-3</v>
      </c>
      <c r="J9" s="136">
        <f>ROUND(E9*I9,2)</f>
        <v>0.13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325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326</v>
      </c>
      <c r="D11" s="138"/>
      <c r="E11" s="182">
        <v>20.78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ht="22.5" outlineLevel="1" x14ac:dyDescent="0.2">
      <c r="A12" s="144">
        <v>2</v>
      </c>
      <c r="B12" s="145" t="s">
        <v>176</v>
      </c>
      <c r="C12" s="151" t="s">
        <v>177</v>
      </c>
      <c r="D12" s="146" t="s">
        <v>166</v>
      </c>
      <c r="E12" s="181">
        <v>42.04</v>
      </c>
      <c r="F12" s="190"/>
      <c r="G12" s="191">
        <f>ROUND(E12*F12,2)</f>
        <v>0</v>
      </c>
      <c r="H12" s="137">
        <v>21</v>
      </c>
      <c r="I12" s="136">
        <v>5.4299999999999999E-3</v>
      </c>
      <c r="J12" s="136">
        <f>ROUND(E12*I12,2)</f>
        <v>0.23</v>
      </c>
      <c r="K12" s="136">
        <v>0</v>
      </c>
      <c r="L12" s="136">
        <f>ROUND(E12*K12,2)</f>
        <v>0</v>
      </c>
      <c r="M12" s="137" t="s">
        <v>167</v>
      </c>
      <c r="N12" s="137" t="s">
        <v>167</v>
      </c>
      <c r="O12" s="137" t="s">
        <v>168</v>
      </c>
      <c r="P12" s="128"/>
      <c r="Q12" s="128"/>
      <c r="R12" s="128"/>
      <c r="S12" s="128"/>
      <c r="T12" s="128"/>
      <c r="U12" s="128"/>
      <c r="V12" s="128"/>
      <c r="W12" s="128" t="s">
        <v>169</v>
      </c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0" outlineLevel="2" x14ac:dyDescent="0.2">
      <c r="A13" s="134"/>
      <c r="B13" s="135"/>
      <c r="C13" s="152" t="s">
        <v>327</v>
      </c>
      <c r="D13" s="138"/>
      <c r="E13" s="182"/>
      <c r="F13" s="192"/>
      <c r="G13" s="192"/>
      <c r="H13" s="137"/>
      <c r="I13" s="136"/>
      <c r="J13" s="136"/>
      <c r="K13" s="136"/>
      <c r="L13" s="136"/>
      <c r="M13" s="137"/>
      <c r="N13" s="137"/>
      <c r="O13" s="137"/>
      <c r="P13" s="128"/>
      <c r="Q13" s="128"/>
      <c r="R13" s="128"/>
      <c r="S13" s="128"/>
      <c r="T13" s="128"/>
      <c r="U13" s="128"/>
      <c r="V13" s="128"/>
      <c r="W13" s="128" t="s">
        <v>171</v>
      </c>
      <c r="X13" s="128">
        <v>0</v>
      </c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3" x14ac:dyDescent="0.2">
      <c r="A14" s="134"/>
      <c r="B14" s="135"/>
      <c r="C14" s="152" t="s">
        <v>328</v>
      </c>
      <c r="D14" s="138"/>
      <c r="E14" s="182">
        <v>42.04</v>
      </c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x14ac:dyDescent="0.2">
      <c r="A15" s="141" t="s">
        <v>162</v>
      </c>
      <c r="B15" s="142" t="s">
        <v>95</v>
      </c>
      <c r="C15" s="150" t="s">
        <v>96</v>
      </c>
      <c r="D15" s="143"/>
      <c r="E15" s="180"/>
      <c r="F15" s="188"/>
      <c r="G15" s="189">
        <f>SUMIF(W16:W16,"&lt;&gt;NOR",G16:G16)</f>
        <v>0</v>
      </c>
      <c r="H15" s="140"/>
      <c r="I15" s="139"/>
      <c r="J15" s="139">
        <f>SUM(J16:J16)</f>
        <v>1.04</v>
      </c>
      <c r="K15" s="139"/>
      <c r="L15" s="139">
        <f>SUM(L16:L16)</f>
        <v>0</v>
      </c>
      <c r="M15" s="140"/>
      <c r="N15" s="140"/>
      <c r="O15" s="140"/>
      <c r="W15" t="s">
        <v>163</v>
      </c>
    </row>
    <row r="16" spans="1:50" ht="22.5" outlineLevel="1" x14ac:dyDescent="0.2">
      <c r="A16" s="147">
        <v>3</v>
      </c>
      <c r="B16" s="148" t="s">
        <v>329</v>
      </c>
      <c r="C16" s="153" t="s">
        <v>330</v>
      </c>
      <c r="D16" s="149" t="s">
        <v>166</v>
      </c>
      <c r="E16" s="183">
        <v>20.782499999999999</v>
      </c>
      <c r="F16" s="193"/>
      <c r="G16" s="194">
        <f>ROUND(E16*F16,2)</f>
        <v>0</v>
      </c>
      <c r="H16" s="137">
        <v>21</v>
      </c>
      <c r="I16" s="136">
        <v>4.9840000000000002E-2</v>
      </c>
      <c r="J16" s="136">
        <f>ROUND(E16*I16,2)</f>
        <v>1.04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169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x14ac:dyDescent="0.2">
      <c r="A17" s="141" t="s">
        <v>162</v>
      </c>
      <c r="B17" s="142" t="s">
        <v>97</v>
      </c>
      <c r="C17" s="150" t="s">
        <v>98</v>
      </c>
      <c r="D17" s="143"/>
      <c r="E17" s="180"/>
      <c r="F17" s="188"/>
      <c r="G17" s="189">
        <f>SUMIF(W18:W19,"&lt;&gt;NOR",G18:G19)</f>
        <v>0</v>
      </c>
      <c r="H17" s="140"/>
      <c r="I17" s="139"/>
      <c r="J17" s="139">
        <f>SUM(J18:J19)</f>
        <v>7.0000000000000007E-2</v>
      </c>
      <c r="K17" s="139"/>
      <c r="L17" s="139">
        <f>SUM(L18:L19)</f>
        <v>0</v>
      </c>
      <c r="M17" s="140"/>
      <c r="N17" s="140"/>
      <c r="O17" s="140"/>
      <c r="W17" t="s">
        <v>163</v>
      </c>
    </row>
    <row r="18" spans="1:50" ht="22.5" outlineLevel="1" x14ac:dyDescent="0.2">
      <c r="A18" s="147">
        <v>4</v>
      </c>
      <c r="B18" s="148" t="s">
        <v>194</v>
      </c>
      <c r="C18" s="153" t="s">
        <v>195</v>
      </c>
      <c r="D18" s="149" t="s">
        <v>196</v>
      </c>
      <c r="E18" s="183">
        <v>1</v>
      </c>
      <c r="F18" s="193"/>
      <c r="G18" s="194">
        <f>ROUND(E18*F18,2)</f>
        <v>0</v>
      </c>
      <c r="H18" s="137">
        <v>21</v>
      </c>
      <c r="I18" s="136">
        <v>5.4109999999999998E-2</v>
      </c>
      <c r="J18" s="136">
        <f>ROUND(E18*I18,2)</f>
        <v>0.05</v>
      </c>
      <c r="K18" s="136">
        <v>0</v>
      </c>
      <c r="L18" s="136">
        <f>ROUND(E18*K18,2)</f>
        <v>0</v>
      </c>
      <c r="M18" s="137" t="s">
        <v>167</v>
      </c>
      <c r="N18" s="137" t="s">
        <v>167</v>
      </c>
      <c r="O18" s="137" t="s">
        <v>168</v>
      </c>
      <c r="P18" s="128"/>
      <c r="Q18" s="128"/>
      <c r="R18" s="128"/>
      <c r="S18" s="128"/>
      <c r="T18" s="128"/>
      <c r="U18" s="128"/>
      <c r="V18" s="128"/>
      <c r="W18" s="128" t="s">
        <v>169</v>
      </c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outlineLevel="1" x14ac:dyDescent="0.2">
      <c r="A19" s="147">
        <v>5</v>
      </c>
      <c r="B19" s="148" t="s">
        <v>197</v>
      </c>
      <c r="C19" s="153" t="s">
        <v>198</v>
      </c>
      <c r="D19" s="149" t="s">
        <v>196</v>
      </c>
      <c r="E19" s="183">
        <v>1</v>
      </c>
      <c r="F19" s="193"/>
      <c r="G19" s="194">
        <f>ROUND(E19*F19,2)</f>
        <v>0</v>
      </c>
      <c r="H19" s="137">
        <v>21</v>
      </c>
      <c r="I19" s="136">
        <v>1.72E-2</v>
      </c>
      <c r="J19" s="136">
        <f>ROUND(E19*I19,2)</f>
        <v>0.02</v>
      </c>
      <c r="K19" s="136">
        <v>0</v>
      </c>
      <c r="L19" s="136">
        <f>ROUND(E19*K19,2)</f>
        <v>0</v>
      </c>
      <c r="M19" s="137" t="s">
        <v>167</v>
      </c>
      <c r="N19" s="137" t="s">
        <v>167</v>
      </c>
      <c r="O19" s="137" t="s">
        <v>200</v>
      </c>
      <c r="P19" s="128"/>
      <c r="Q19" s="128"/>
      <c r="R19" s="128"/>
      <c r="S19" s="128"/>
      <c r="T19" s="128"/>
      <c r="U19" s="128"/>
      <c r="V19" s="128"/>
      <c r="W19" s="128" t="s">
        <v>201</v>
      </c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x14ac:dyDescent="0.2">
      <c r="A20" s="141" t="s">
        <v>162</v>
      </c>
      <c r="B20" s="142" t="s">
        <v>101</v>
      </c>
      <c r="C20" s="150" t="s">
        <v>102</v>
      </c>
      <c r="D20" s="143"/>
      <c r="E20" s="180"/>
      <c r="F20" s="188"/>
      <c r="G20" s="189">
        <f>SUMIF(W21:W21,"&lt;&gt;NOR",G21:G21)</f>
        <v>0</v>
      </c>
      <c r="H20" s="140"/>
      <c r="I20" s="139"/>
      <c r="J20" s="139">
        <f>SUM(J21:J21)</f>
        <v>0.03</v>
      </c>
      <c r="K20" s="139"/>
      <c r="L20" s="139">
        <f>SUM(L21:L21)</f>
        <v>0</v>
      </c>
      <c r="M20" s="140"/>
      <c r="N20" s="140"/>
      <c r="O20" s="140"/>
      <c r="W20" t="s">
        <v>163</v>
      </c>
    </row>
    <row r="21" spans="1:50" ht="22.5" outlineLevel="1" x14ac:dyDescent="0.2">
      <c r="A21" s="147">
        <v>6</v>
      </c>
      <c r="B21" s="148" t="s">
        <v>202</v>
      </c>
      <c r="C21" s="153" t="s">
        <v>203</v>
      </c>
      <c r="D21" s="149" t="s">
        <v>166</v>
      </c>
      <c r="E21" s="183">
        <v>20.782499999999999</v>
      </c>
      <c r="F21" s="193"/>
      <c r="G21" s="194">
        <f>ROUND(E21*F21,2)</f>
        <v>0</v>
      </c>
      <c r="H21" s="137">
        <v>21</v>
      </c>
      <c r="I21" s="136">
        <v>1.2099999999999999E-3</v>
      </c>
      <c r="J21" s="136">
        <f>ROUND(E21*I21,2)</f>
        <v>0.03</v>
      </c>
      <c r="K21" s="136">
        <v>0</v>
      </c>
      <c r="L21" s="136">
        <f>ROUND(E21*K21,2)</f>
        <v>0</v>
      </c>
      <c r="M21" s="137" t="s">
        <v>167</v>
      </c>
      <c r="N21" s="137" t="s">
        <v>167</v>
      </c>
      <c r="O21" s="137" t="s">
        <v>168</v>
      </c>
      <c r="P21" s="128"/>
      <c r="Q21" s="128"/>
      <c r="R21" s="128"/>
      <c r="S21" s="128"/>
      <c r="T21" s="128"/>
      <c r="U21" s="128"/>
      <c r="V21" s="128"/>
      <c r="W21" s="128" t="s">
        <v>169</v>
      </c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ht="25.5" x14ac:dyDescent="0.2">
      <c r="A22" s="141" t="s">
        <v>162</v>
      </c>
      <c r="B22" s="142" t="s">
        <v>103</v>
      </c>
      <c r="C22" s="150" t="s">
        <v>104</v>
      </c>
      <c r="D22" s="143"/>
      <c r="E22" s="180"/>
      <c r="F22" s="188"/>
      <c r="G22" s="189">
        <f>SUMIF(W23:W23,"&lt;&gt;NOR",G23:G23)</f>
        <v>0</v>
      </c>
      <c r="H22" s="140"/>
      <c r="I22" s="139"/>
      <c r="J22" s="139">
        <f>SUM(J23:J23)</f>
        <v>0</v>
      </c>
      <c r="K22" s="139"/>
      <c r="L22" s="139">
        <f>SUM(L23:L23)</f>
        <v>0</v>
      </c>
      <c r="M22" s="140"/>
      <c r="N22" s="140"/>
      <c r="O22" s="140"/>
      <c r="W22" t="s">
        <v>163</v>
      </c>
    </row>
    <row r="23" spans="1:50" ht="45" outlineLevel="1" x14ac:dyDescent="0.2">
      <c r="A23" s="147">
        <v>7</v>
      </c>
      <c r="B23" s="148" t="s">
        <v>204</v>
      </c>
      <c r="C23" s="153" t="s">
        <v>205</v>
      </c>
      <c r="D23" s="149" t="s">
        <v>166</v>
      </c>
      <c r="E23" s="183">
        <v>20.782499999999999</v>
      </c>
      <c r="F23" s="193"/>
      <c r="G23" s="194">
        <f>ROUND(E23*F23,2)</f>
        <v>0</v>
      </c>
      <c r="H23" s="137">
        <v>21</v>
      </c>
      <c r="I23" s="136">
        <v>4.0000000000000003E-5</v>
      </c>
      <c r="J23" s="136">
        <f>ROUND(E23*I23,2)</f>
        <v>0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x14ac:dyDescent="0.2">
      <c r="A24" s="141" t="s">
        <v>162</v>
      </c>
      <c r="B24" s="142" t="s">
        <v>105</v>
      </c>
      <c r="C24" s="150" t="s">
        <v>106</v>
      </c>
      <c r="D24" s="143"/>
      <c r="E24" s="180"/>
      <c r="F24" s="188"/>
      <c r="G24" s="189">
        <f>SUMIF(W25:W33,"&lt;&gt;NOR",G25:G33)</f>
        <v>0</v>
      </c>
      <c r="H24" s="140"/>
      <c r="I24" s="139"/>
      <c r="J24" s="139">
        <f>SUM(J25:J33)</f>
        <v>0</v>
      </c>
      <c r="K24" s="139"/>
      <c r="L24" s="139">
        <f>SUM(L25:L33)</f>
        <v>0.94000000000000006</v>
      </c>
      <c r="M24" s="140"/>
      <c r="N24" s="140"/>
      <c r="O24" s="140"/>
      <c r="W24" t="s">
        <v>163</v>
      </c>
    </row>
    <row r="25" spans="1:50" outlineLevel="1" x14ac:dyDescent="0.2">
      <c r="A25" s="147">
        <v>8</v>
      </c>
      <c r="B25" s="148" t="s">
        <v>331</v>
      </c>
      <c r="C25" s="153" t="s">
        <v>332</v>
      </c>
      <c r="D25" s="149" t="s">
        <v>231</v>
      </c>
      <c r="E25" s="183">
        <v>1</v>
      </c>
      <c r="F25" s="193"/>
      <c r="G25" s="194">
        <f>ROUND(E25*F25,2)</f>
        <v>0</v>
      </c>
      <c r="H25" s="137">
        <v>21</v>
      </c>
      <c r="I25" s="136">
        <v>0</v>
      </c>
      <c r="J25" s="136">
        <f>ROUND(E25*I25,2)</f>
        <v>0</v>
      </c>
      <c r="K25" s="136">
        <v>0.8</v>
      </c>
      <c r="L25" s="136">
        <f>ROUND(E25*K25,2)</f>
        <v>0.8</v>
      </c>
      <c r="M25" s="137" t="s">
        <v>259</v>
      </c>
      <c r="N25" s="137" t="s">
        <v>199</v>
      </c>
      <c r="O25" s="137" t="s">
        <v>168</v>
      </c>
      <c r="P25" s="128"/>
      <c r="Q25" s="128"/>
      <c r="R25" s="128"/>
      <c r="S25" s="128"/>
      <c r="T25" s="128"/>
      <c r="U25" s="128"/>
      <c r="V25" s="128"/>
      <c r="W25" s="128" t="s">
        <v>169</v>
      </c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ht="22.5" outlineLevel="1" x14ac:dyDescent="0.2">
      <c r="A26" s="147">
        <v>9</v>
      </c>
      <c r="B26" s="148" t="s">
        <v>218</v>
      </c>
      <c r="C26" s="153" t="s">
        <v>219</v>
      </c>
      <c r="D26" s="149" t="s">
        <v>196</v>
      </c>
      <c r="E26" s="183">
        <v>1</v>
      </c>
      <c r="F26" s="193"/>
      <c r="G26" s="194">
        <f>ROUND(E26*F26,2)</f>
        <v>0</v>
      </c>
      <c r="H26" s="137">
        <v>21</v>
      </c>
      <c r="I26" s="136">
        <v>0</v>
      </c>
      <c r="J26" s="136">
        <f>ROUND(E26*I26,2)</f>
        <v>0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45" outlineLevel="1" x14ac:dyDescent="0.2">
      <c r="A27" s="147">
        <v>10</v>
      </c>
      <c r="B27" s="148" t="s">
        <v>220</v>
      </c>
      <c r="C27" s="153" t="s">
        <v>221</v>
      </c>
      <c r="D27" s="149" t="s">
        <v>166</v>
      </c>
      <c r="E27" s="183">
        <v>1.6</v>
      </c>
      <c r="F27" s="193"/>
      <c r="G27" s="194">
        <f>ROUND(E27*F27,2)</f>
        <v>0</v>
      </c>
      <c r="H27" s="137">
        <v>21</v>
      </c>
      <c r="I27" s="136">
        <v>1.17E-3</v>
      </c>
      <c r="J27" s="136">
        <f>ROUND(E27*I27,2)</f>
        <v>0</v>
      </c>
      <c r="K27" s="136">
        <v>7.5999999999999998E-2</v>
      </c>
      <c r="L27" s="136">
        <f>ROUND(E27*K27,2)</f>
        <v>0.12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ht="22.5" outlineLevel="1" x14ac:dyDescent="0.2">
      <c r="A28" s="144">
        <v>11</v>
      </c>
      <c r="B28" s="145" t="s">
        <v>239</v>
      </c>
      <c r="C28" s="151" t="s">
        <v>240</v>
      </c>
      <c r="D28" s="146" t="s">
        <v>166</v>
      </c>
      <c r="E28" s="181">
        <v>62.822499999999998</v>
      </c>
      <c r="F28" s="190"/>
      <c r="G28" s="191">
        <f>ROUND(E28*F28,2)</f>
        <v>0</v>
      </c>
      <c r="H28" s="137">
        <v>21</v>
      </c>
      <c r="I28" s="136">
        <v>0</v>
      </c>
      <c r="J28" s="136">
        <f>ROUND(E28*I28,2)</f>
        <v>0</v>
      </c>
      <c r="K28" s="136">
        <v>0</v>
      </c>
      <c r="L28" s="136">
        <f>ROUND(E28*K28,2)</f>
        <v>0</v>
      </c>
      <c r="M28" s="137" t="s">
        <v>167</v>
      </c>
      <c r="N28" s="137" t="s">
        <v>167</v>
      </c>
      <c r="O28" s="137" t="s">
        <v>168</v>
      </c>
      <c r="P28" s="128"/>
      <c r="Q28" s="128"/>
      <c r="R28" s="128"/>
      <c r="S28" s="128"/>
      <c r="T28" s="128"/>
      <c r="U28" s="128"/>
      <c r="V28" s="128"/>
      <c r="W28" s="128" t="s">
        <v>169</v>
      </c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2" x14ac:dyDescent="0.2">
      <c r="A29" s="134"/>
      <c r="B29" s="135"/>
      <c r="C29" s="152" t="s">
        <v>333</v>
      </c>
      <c r="D29" s="138"/>
      <c r="E29" s="182"/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outlineLevel="3" x14ac:dyDescent="0.2">
      <c r="A30" s="134"/>
      <c r="B30" s="135"/>
      <c r="C30" s="152" t="s">
        <v>334</v>
      </c>
      <c r="D30" s="138"/>
      <c r="E30" s="182"/>
      <c r="F30" s="192"/>
      <c r="G30" s="192"/>
      <c r="H30" s="137"/>
      <c r="I30" s="136"/>
      <c r="J30" s="136"/>
      <c r="K30" s="136"/>
      <c r="L30" s="136"/>
      <c r="M30" s="137"/>
      <c r="N30" s="137"/>
      <c r="O30" s="137"/>
      <c r="P30" s="128"/>
      <c r="Q30" s="128"/>
      <c r="R30" s="128"/>
      <c r="S30" s="128"/>
      <c r="T30" s="128"/>
      <c r="U30" s="128"/>
      <c r="V30" s="128"/>
      <c r="W30" s="128" t="s">
        <v>171</v>
      </c>
      <c r="X30" s="128">
        <v>0</v>
      </c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</row>
    <row r="31" spans="1:50" outlineLevel="3" x14ac:dyDescent="0.2">
      <c r="A31" s="134"/>
      <c r="B31" s="135"/>
      <c r="C31" s="152" t="s">
        <v>335</v>
      </c>
      <c r="D31" s="138"/>
      <c r="E31" s="182">
        <v>62.82</v>
      </c>
      <c r="F31" s="192"/>
      <c r="G31" s="192"/>
      <c r="H31" s="137"/>
      <c r="I31" s="136"/>
      <c r="J31" s="136"/>
      <c r="K31" s="136"/>
      <c r="L31" s="136"/>
      <c r="M31" s="137"/>
      <c r="N31" s="137"/>
      <c r="O31" s="137"/>
      <c r="P31" s="128"/>
      <c r="Q31" s="128"/>
      <c r="R31" s="128"/>
      <c r="S31" s="128"/>
      <c r="T31" s="128"/>
      <c r="U31" s="128"/>
      <c r="V31" s="128"/>
      <c r="W31" s="128" t="s">
        <v>171</v>
      </c>
      <c r="X31" s="128">
        <v>0</v>
      </c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7">
        <v>12</v>
      </c>
      <c r="B32" s="148" t="s">
        <v>243</v>
      </c>
      <c r="C32" s="153" t="s">
        <v>244</v>
      </c>
      <c r="D32" s="149" t="s">
        <v>196</v>
      </c>
      <c r="E32" s="183">
        <v>2</v>
      </c>
      <c r="F32" s="193"/>
      <c r="G32" s="194">
        <f>ROUND(E32*F32,2)</f>
        <v>0</v>
      </c>
      <c r="H32" s="137">
        <v>21</v>
      </c>
      <c r="I32" s="136">
        <v>0</v>
      </c>
      <c r="J32" s="136">
        <f>ROUND(E32*I32,2)</f>
        <v>0</v>
      </c>
      <c r="K32" s="136">
        <v>0</v>
      </c>
      <c r="L32" s="136">
        <f>ROUND(E32*K32,2)</f>
        <v>0</v>
      </c>
      <c r="M32" s="137" t="s">
        <v>167</v>
      </c>
      <c r="N32" s="137" t="s">
        <v>167</v>
      </c>
      <c r="O32" s="137" t="s">
        <v>168</v>
      </c>
      <c r="P32" s="128"/>
      <c r="Q32" s="128"/>
      <c r="R32" s="128"/>
      <c r="S32" s="128"/>
      <c r="T32" s="128"/>
      <c r="U32" s="128"/>
      <c r="V32" s="128"/>
      <c r="W32" s="128" t="s">
        <v>245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ht="22.5" outlineLevel="1" x14ac:dyDescent="0.2">
      <c r="A33" s="147">
        <v>13</v>
      </c>
      <c r="B33" s="148" t="s">
        <v>337</v>
      </c>
      <c r="C33" s="153" t="s">
        <v>338</v>
      </c>
      <c r="D33" s="149" t="s">
        <v>166</v>
      </c>
      <c r="E33" s="183">
        <v>20.782499999999999</v>
      </c>
      <c r="F33" s="193"/>
      <c r="G33" s="194">
        <f>ROUND(E33*F33,2)</f>
        <v>0</v>
      </c>
      <c r="H33" s="137">
        <v>21</v>
      </c>
      <c r="I33" s="136">
        <v>0</v>
      </c>
      <c r="J33" s="136">
        <f>ROUND(E33*I33,2)</f>
        <v>0</v>
      </c>
      <c r="K33" s="136">
        <v>1E-3</v>
      </c>
      <c r="L33" s="136">
        <f>ROUND(E33*K33,2)</f>
        <v>0.02</v>
      </c>
      <c r="M33" s="137" t="s">
        <v>167</v>
      </c>
      <c r="N33" s="137" t="s">
        <v>167</v>
      </c>
      <c r="O33" s="137" t="s">
        <v>168</v>
      </c>
      <c r="P33" s="128"/>
      <c r="Q33" s="128"/>
      <c r="R33" s="128"/>
      <c r="S33" s="128"/>
      <c r="T33" s="128"/>
      <c r="U33" s="128"/>
      <c r="V33" s="128"/>
      <c r="W33" s="128" t="s">
        <v>169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x14ac:dyDescent="0.2">
      <c r="A34" s="141" t="s">
        <v>162</v>
      </c>
      <c r="B34" s="142" t="s">
        <v>107</v>
      </c>
      <c r="C34" s="150" t="s">
        <v>108</v>
      </c>
      <c r="D34" s="143"/>
      <c r="E34" s="180"/>
      <c r="F34" s="188"/>
      <c r="G34" s="189">
        <f>SUMIF(W35:W35,"&lt;&gt;NOR",G35:G35)</f>
        <v>0</v>
      </c>
      <c r="H34" s="140"/>
      <c r="I34" s="139"/>
      <c r="J34" s="139">
        <f>SUM(J35:J35)</f>
        <v>0</v>
      </c>
      <c r="K34" s="139"/>
      <c r="L34" s="139">
        <f>SUM(L35:L35)</f>
        <v>0</v>
      </c>
      <c r="M34" s="140"/>
      <c r="N34" s="140"/>
      <c r="O34" s="140"/>
      <c r="W34" t="s">
        <v>163</v>
      </c>
    </row>
    <row r="35" spans="1:50" ht="33.75" outlineLevel="1" x14ac:dyDescent="0.2">
      <c r="A35" s="147">
        <v>14</v>
      </c>
      <c r="B35" s="148" t="s">
        <v>246</v>
      </c>
      <c r="C35" s="153" t="s">
        <v>247</v>
      </c>
      <c r="D35" s="149" t="s">
        <v>191</v>
      </c>
      <c r="E35" s="183">
        <v>1.4898</v>
      </c>
      <c r="F35" s="193"/>
      <c r="G35" s="194">
        <f>ROUND(E35*F35,2)</f>
        <v>0</v>
      </c>
      <c r="H35" s="137">
        <v>21</v>
      </c>
      <c r="I35" s="136">
        <v>0</v>
      </c>
      <c r="J35" s="136">
        <f>ROUND(E35*I35,2)</f>
        <v>0</v>
      </c>
      <c r="K35" s="136">
        <v>0</v>
      </c>
      <c r="L35" s="136">
        <f>ROUND(E35*K35,2)</f>
        <v>0</v>
      </c>
      <c r="M35" s="137" t="s">
        <v>167</v>
      </c>
      <c r="N35" s="137" t="s">
        <v>167</v>
      </c>
      <c r="O35" s="137" t="s">
        <v>248</v>
      </c>
      <c r="P35" s="128"/>
      <c r="Q35" s="128"/>
      <c r="R35" s="128"/>
      <c r="S35" s="128"/>
      <c r="T35" s="128"/>
      <c r="U35" s="128"/>
      <c r="V35" s="128"/>
      <c r="W35" s="128" t="s">
        <v>249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x14ac:dyDescent="0.2">
      <c r="A36" s="141" t="s">
        <v>162</v>
      </c>
      <c r="B36" s="142" t="s">
        <v>117</v>
      </c>
      <c r="C36" s="150" t="s">
        <v>118</v>
      </c>
      <c r="D36" s="143"/>
      <c r="E36" s="180"/>
      <c r="F36" s="188"/>
      <c r="G36" s="189">
        <f>SUMIF(W37:W37,"&lt;&gt;NOR",G37:G37)</f>
        <v>0</v>
      </c>
      <c r="H36" s="140"/>
      <c r="I36" s="139"/>
      <c r="J36" s="139">
        <f>SUM(J37:J37)</f>
        <v>0</v>
      </c>
      <c r="K36" s="139"/>
      <c r="L36" s="139">
        <f>SUM(L37:L37)</f>
        <v>0</v>
      </c>
      <c r="M36" s="140"/>
      <c r="N36" s="140"/>
      <c r="O36" s="140"/>
      <c r="W36" t="s">
        <v>163</v>
      </c>
    </row>
    <row r="37" spans="1:50" outlineLevel="1" x14ac:dyDescent="0.2">
      <c r="A37" s="147">
        <v>15</v>
      </c>
      <c r="B37" s="148" t="s">
        <v>276</v>
      </c>
      <c r="C37" s="153" t="s">
        <v>277</v>
      </c>
      <c r="D37" s="149" t="s">
        <v>231</v>
      </c>
      <c r="E37" s="183">
        <v>1</v>
      </c>
      <c r="F37" s="193"/>
      <c r="G37" s="194">
        <f>ROUND(E37*F37,2)</f>
        <v>0</v>
      </c>
      <c r="H37" s="137">
        <v>21</v>
      </c>
      <c r="I37" s="136">
        <v>0</v>
      </c>
      <c r="J37" s="136">
        <f>ROUND(E37*I37,2)</f>
        <v>0</v>
      </c>
      <c r="K37" s="136">
        <v>0</v>
      </c>
      <c r="L37" s="136">
        <f>ROUND(E37*K37,2)</f>
        <v>0</v>
      </c>
      <c r="M37" s="137" t="s">
        <v>259</v>
      </c>
      <c r="N37" s="137" t="s">
        <v>199</v>
      </c>
      <c r="O37" s="137" t="s">
        <v>168</v>
      </c>
      <c r="P37" s="128"/>
      <c r="Q37" s="128"/>
      <c r="R37" s="128"/>
      <c r="S37" s="128"/>
      <c r="T37" s="128"/>
      <c r="U37" s="128"/>
      <c r="V37" s="128"/>
      <c r="W37" s="128" t="s">
        <v>252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x14ac:dyDescent="0.2">
      <c r="A38" s="141" t="s">
        <v>162</v>
      </c>
      <c r="B38" s="142" t="s">
        <v>119</v>
      </c>
      <c r="C38" s="150" t="s">
        <v>120</v>
      </c>
      <c r="D38" s="143"/>
      <c r="E38" s="180"/>
      <c r="F38" s="188"/>
      <c r="G38" s="189">
        <f>SUMIF(W39:W42,"&lt;&gt;NOR",G39:G42)</f>
        <v>0</v>
      </c>
      <c r="H38" s="140"/>
      <c r="I38" s="139"/>
      <c r="J38" s="139">
        <f>SUM(J39:J42)</f>
        <v>0.17</v>
      </c>
      <c r="K38" s="139"/>
      <c r="L38" s="139">
        <f>SUM(L39:L42)</f>
        <v>0</v>
      </c>
      <c r="M38" s="140"/>
      <c r="N38" s="140"/>
      <c r="O38" s="140"/>
      <c r="W38" t="s">
        <v>163</v>
      </c>
    </row>
    <row r="39" spans="1:50" ht="45" outlineLevel="1" x14ac:dyDescent="0.2">
      <c r="A39" s="144">
        <v>16</v>
      </c>
      <c r="B39" s="145" t="s">
        <v>339</v>
      </c>
      <c r="C39" s="151" t="s">
        <v>340</v>
      </c>
      <c r="D39" s="146" t="s">
        <v>166</v>
      </c>
      <c r="E39" s="181">
        <v>6.32</v>
      </c>
      <c r="F39" s="190"/>
      <c r="G39" s="191">
        <f>ROUND(E39*F39,2)</f>
        <v>0</v>
      </c>
      <c r="H39" s="137">
        <v>21</v>
      </c>
      <c r="I39" s="136">
        <v>2.666E-2</v>
      </c>
      <c r="J39" s="136">
        <f>ROUND(E39*I39,2)</f>
        <v>0.17</v>
      </c>
      <c r="K39" s="136">
        <v>0</v>
      </c>
      <c r="L39" s="136">
        <f>ROUND(E39*K39,2)</f>
        <v>0</v>
      </c>
      <c r="M39" s="137" t="s">
        <v>167</v>
      </c>
      <c r="N39" s="137" t="s">
        <v>167</v>
      </c>
      <c r="O39" s="137" t="s">
        <v>168</v>
      </c>
      <c r="P39" s="128"/>
      <c r="Q39" s="128"/>
      <c r="R39" s="128"/>
      <c r="S39" s="128"/>
      <c r="T39" s="128"/>
      <c r="U39" s="128"/>
      <c r="V39" s="128"/>
      <c r="W39" s="128" t="s">
        <v>252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2" x14ac:dyDescent="0.2">
      <c r="A40" s="134"/>
      <c r="B40" s="135"/>
      <c r="C40" s="152" t="s">
        <v>341</v>
      </c>
      <c r="D40" s="138"/>
      <c r="E40" s="182"/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3" x14ac:dyDescent="0.2">
      <c r="A41" s="134"/>
      <c r="B41" s="135"/>
      <c r="C41" s="152" t="s">
        <v>342</v>
      </c>
      <c r="D41" s="138"/>
      <c r="E41" s="182">
        <v>6.32</v>
      </c>
      <c r="F41" s="192"/>
      <c r="G41" s="192"/>
      <c r="H41" s="137"/>
      <c r="I41" s="136"/>
      <c r="J41" s="136"/>
      <c r="K41" s="136"/>
      <c r="L41" s="136"/>
      <c r="M41" s="137"/>
      <c r="N41" s="137"/>
      <c r="O41" s="137"/>
      <c r="P41" s="128"/>
      <c r="Q41" s="128"/>
      <c r="R41" s="128"/>
      <c r="S41" s="128"/>
      <c r="T41" s="128"/>
      <c r="U41" s="128"/>
      <c r="V41" s="128"/>
      <c r="W41" s="128" t="s">
        <v>171</v>
      </c>
      <c r="X41" s="128">
        <v>0</v>
      </c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ht="22.5" outlineLevel="1" x14ac:dyDescent="0.2">
      <c r="A42" s="147">
        <v>17</v>
      </c>
      <c r="B42" s="148" t="s">
        <v>282</v>
      </c>
      <c r="C42" s="153" t="s">
        <v>283</v>
      </c>
      <c r="D42" s="149" t="s">
        <v>191</v>
      </c>
      <c r="E42" s="183">
        <v>0.16849</v>
      </c>
      <c r="F42" s="193"/>
      <c r="G42" s="194">
        <f>ROUND(E42*F42,2)</f>
        <v>0</v>
      </c>
      <c r="H42" s="137">
        <v>21</v>
      </c>
      <c r="I42" s="136">
        <v>0</v>
      </c>
      <c r="J42" s="136">
        <f>ROUND(E42*I42,2)</f>
        <v>0</v>
      </c>
      <c r="K42" s="136">
        <v>0</v>
      </c>
      <c r="L42" s="136">
        <f>ROUND(E42*K42,2)</f>
        <v>0</v>
      </c>
      <c r="M42" s="137" t="s">
        <v>167</v>
      </c>
      <c r="N42" s="137" t="s">
        <v>167</v>
      </c>
      <c r="O42" s="137" t="s">
        <v>248</v>
      </c>
      <c r="P42" s="128"/>
      <c r="Q42" s="128"/>
      <c r="R42" s="128"/>
      <c r="S42" s="128"/>
      <c r="T42" s="128"/>
      <c r="U42" s="128"/>
      <c r="V42" s="128"/>
      <c r="W42" s="128" t="s">
        <v>249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x14ac:dyDescent="0.2">
      <c r="A43" s="141" t="s">
        <v>162</v>
      </c>
      <c r="B43" s="142" t="s">
        <v>121</v>
      </c>
      <c r="C43" s="150" t="s">
        <v>122</v>
      </c>
      <c r="D43" s="143"/>
      <c r="E43" s="180"/>
      <c r="F43" s="188"/>
      <c r="G43" s="189">
        <f>SUMIF(W44:W46,"&lt;&gt;NOR",G44:G46)</f>
        <v>0</v>
      </c>
      <c r="H43" s="140"/>
      <c r="I43" s="139"/>
      <c r="J43" s="139">
        <f>SUM(J44:J46)</f>
        <v>0.04</v>
      </c>
      <c r="K43" s="139"/>
      <c r="L43" s="139">
        <f>SUM(L44:L46)</f>
        <v>0</v>
      </c>
      <c r="M43" s="140"/>
      <c r="N43" s="140"/>
      <c r="O43" s="140"/>
      <c r="W43" t="s">
        <v>163</v>
      </c>
    </row>
    <row r="44" spans="1:50" outlineLevel="1" x14ac:dyDescent="0.2">
      <c r="A44" s="147">
        <v>18</v>
      </c>
      <c r="B44" s="148" t="s">
        <v>278</v>
      </c>
      <c r="C44" s="153" t="s">
        <v>279</v>
      </c>
      <c r="D44" s="149" t="s">
        <v>196</v>
      </c>
      <c r="E44" s="183">
        <v>1</v>
      </c>
      <c r="F44" s="193"/>
      <c r="G44" s="194">
        <f>ROUND(E44*F44,2)</f>
        <v>0</v>
      </c>
      <c r="H44" s="137">
        <v>21</v>
      </c>
      <c r="I44" s="136">
        <v>0</v>
      </c>
      <c r="J44" s="136">
        <f>ROUND(E44*I44,2)</f>
        <v>0</v>
      </c>
      <c r="K44" s="136">
        <v>0</v>
      </c>
      <c r="L44" s="136">
        <f>ROUND(E44*K44,2)</f>
        <v>0</v>
      </c>
      <c r="M44" s="137" t="s">
        <v>167</v>
      </c>
      <c r="N44" s="137" t="s">
        <v>199</v>
      </c>
      <c r="O44" s="137" t="s">
        <v>168</v>
      </c>
      <c r="P44" s="128"/>
      <c r="Q44" s="128"/>
      <c r="R44" s="128"/>
      <c r="S44" s="128"/>
      <c r="T44" s="128"/>
      <c r="U44" s="128"/>
      <c r="V44" s="128"/>
      <c r="W44" s="128" t="s">
        <v>252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outlineLevel="1" x14ac:dyDescent="0.2">
      <c r="A45" s="147">
        <v>19</v>
      </c>
      <c r="B45" s="148" t="s">
        <v>280</v>
      </c>
      <c r="C45" s="153" t="s">
        <v>281</v>
      </c>
      <c r="D45" s="149" t="s">
        <v>196</v>
      </c>
      <c r="E45" s="183">
        <v>1</v>
      </c>
      <c r="F45" s="193"/>
      <c r="G45" s="194">
        <f>ROUND(E45*F45,2)</f>
        <v>0</v>
      </c>
      <c r="H45" s="137">
        <v>21</v>
      </c>
      <c r="I45" s="136">
        <v>3.9E-2</v>
      </c>
      <c r="J45" s="136">
        <f>ROUND(E45*I45,2)</f>
        <v>0.04</v>
      </c>
      <c r="K45" s="136">
        <v>0</v>
      </c>
      <c r="L45" s="136">
        <f>ROUND(E45*K45,2)</f>
        <v>0</v>
      </c>
      <c r="M45" s="137" t="s">
        <v>167</v>
      </c>
      <c r="N45" s="137" t="s">
        <v>167</v>
      </c>
      <c r="O45" s="137" t="s">
        <v>200</v>
      </c>
      <c r="P45" s="128"/>
      <c r="Q45" s="128"/>
      <c r="R45" s="128"/>
      <c r="S45" s="128"/>
      <c r="T45" s="128"/>
      <c r="U45" s="128"/>
      <c r="V45" s="128"/>
      <c r="W45" s="128" t="s">
        <v>201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ht="22.5" outlineLevel="1" x14ac:dyDescent="0.2">
      <c r="A46" s="147">
        <v>20</v>
      </c>
      <c r="B46" s="148" t="s">
        <v>282</v>
      </c>
      <c r="C46" s="153" t="s">
        <v>283</v>
      </c>
      <c r="D46" s="149" t="s">
        <v>191</v>
      </c>
      <c r="E46" s="183">
        <v>3.9E-2</v>
      </c>
      <c r="F46" s="193"/>
      <c r="G46" s="194">
        <f>ROUND(E46*F46,2)</f>
        <v>0</v>
      </c>
      <c r="H46" s="137">
        <v>21</v>
      </c>
      <c r="I46" s="136">
        <v>0</v>
      </c>
      <c r="J46" s="136">
        <f>ROUND(E46*I46,2)</f>
        <v>0</v>
      </c>
      <c r="K46" s="136">
        <v>0</v>
      </c>
      <c r="L46" s="136">
        <f>ROUND(E46*K46,2)</f>
        <v>0</v>
      </c>
      <c r="M46" s="137" t="s">
        <v>167</v>
      </c>
      <c r="N46" s="137" t="s">
        <v>167</v>
      </c>
      <c r="O46" s="137" t="s">
        <v>248</v>
      </c>
      <c r="P46" s="128"/>
      <c r="Q46" s="128"/>
      <c r="R46" s="128"/>
      <c r="S46" s="128"/>
      <c r="T46" s="128"/>
      <c r="U46" s="128"/>
      <c r="V46" s="128"/>
      <c r="W46" s="128" t="s">
        <v>249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x14ac:dyDescent="0.2">
      <c r="A47" s="141" t="s">
        <v>162</v>
      </c>
      <c r="B47" s="142" t="s">
        <v>123</v>
      </c>
      <c r="C47" s="150" t="s">
        <v>124</v>
      </c>
      <c r="D47" s="143"/>
      <c r="E47" s="180"/>
      <c r="F47" s="188"/>
      <c r="G47" s="189">
        <f>SUMIF(W48:W50,"&lt;&gt;NOR",G48:G50)</f>
        <v>0</v>
      </c>
      <c r="H47" s="140"/>
      <c r="I47" s="139"/>
      <c r="J47" s="139">
        <f>SUM(J48:J50)</f>
        <v>0.64</v>
      </c>
      <c r="K47" s="139"/>
      <c r="L47" s="139">
        <f>SUM(L48:L50)</f>
        <v>0</v>
      </c>
      <c r="M47" s="140"/>
      <c r="N47" s="140"/>
      <c r="O47" s="140"/>
      <c r="W47" t="s">
        <v>163</v>
      </c>
    </row>
    <row r="48" spans="1:50" outlineLevel="1" x14ac:dyDescent="0.2">
      <c r="A48" s="147">
        <v>21</v>
      </c>
      <c r="B48" s="148" t="s">
        <v>343</v>
      </c>
      <c r="C48" s="153" t="s">
        <v>344</v>
      </c>
      <c r="D48" s="149" t="s">
        <v>196</v>
      </c>
      <c r="E48" s="183">
        <v>3</v>
      </c>
      <c r="F48" s="193"/>
      <c r="G48" s="194">
        <f>ROUND(E48*F48,2)</f>
        <v>0</v>
      </c>
      <c r="H48" s="137">
        <v>21</v>
      </c>
      <c r="I48" s="136">
        <v>0</v>
      </c>
      <c r="J48" s="136">
        <f>ROUND(E48*I48,2)</f>
        <v>0</v>
      </c>
      <c r="K48" s="136">
        <v>0</v>
      </c>
      <c r="L48" s="136">
        <f>ROUND(E48*K48,2)</f>
        <v>0</v>
      </c>
      <c r="M48" s="137" t="s">
        <v>259</v>
      </c>
      <c r="N48" s="137" t="s">
        <v>199</v>
      </c>
      <c r="O48" s="137" t="s">
        <v>168</v>
      </c>
      <c r="P48" s="128"/>
      <c r="Q48" s="128"/>
      <c r="R48" s="128"/>
      <c r="S48" s="128"/>
      <c r="T48" s="128"/>
      <c r="U48" s="128"/>
      <c r="V48" s="128"/>
      <c r="W48" s="128" t="s">
        <v>252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1" x14ac:dyDescent="0.2">
      <c r="A49" s="147">
        <v>22</v>
      </c>
      <c r="B49" s="148" t="s">
        <v>345</v>
      </c>
      <c r="C49" s="153" t="s">
        <v>346</v>
      </c>
      <c r="D49" s="149" t="s">
        <v>347</v>
      </c>
      <c r="E49" s="183">
        <v>6.5</v>
      </c>
      <c r="F49" s="193"/>
      <c r="G49" s="194">
        <f>ROUND(E49*F49,2)</f>
        <v>0</v>
      </c>
      <c r="H49" s="137">
        <v>21</v>
      </c>
      <c r="I49" s="136">
        <v>9.8000000000000004E-2</v>
      </c>
      <c r="J49" s="136">
        <f>ROUND(E49*I49,2)</f>
        <v>0.64</v>
      </c>
      <c r="K49" s="136">
        <v>0</v>
      </c>
      <c r="L49" s="136">
        <f>ROUND(E49*K49,2)</f>
        <v>0</v>
      </c>
      <c r="M49" s="137" t="s">
        <v>259</v>
      </c>
      <c r="N49" s="137" t="s">
        <v>199</v>
      </c>
      <c r="O49" s="137" t="s">
        <v>168</v>
      </c>
      <c r="P49" s="128"/>
      <c r="Q49" s="128"/>
      <c r="R49" s="128"/>
      <c r="S49" s="128"/>
      <c r="T49" s="128"/>
      <c r="U49" s="128"/>
      <c r="V49" s="128"/>
      <c r="W49" s="128" t="s">
        <v>252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ht="22.5" outlineLevel="1" x14ac:dyDescent="0.2">
      <c r="A50" s="147">
        <v>23</v>
      </c>
      <c r="B50" s="148" t="s">
        <v>348</v>
      </c>
      <c r="C50" s="153" t="s">
        <v>349</v>
      </c>
      <c r="D50" s="149" t="s">
        <v>191</v>
      </c>
      <c r="E50" s="183">
        <v>0.63700000000000001</v>
      </c>
      <c r="F50" s="193"/>
      <c r="G50" s="194">
        <f>ROUND(E50*F50,2)</f>
        <v>0</v>
      </c>
      <c r="H50" s="137">
        <v>21</v>
      </c>
      <c r="I50" s="136">
        <v>0</v>
      </c>
      <c r="J50" s="136">
        <f>ROUND(E50*I50,2)</f>
        <v>0</v>
      </c>
      <c r="K50" s="136">
        <v>0</v>
      </c>
      <c r="L50" s="136">
        <f>ROUND(E50*K50,2)</f>
        <v>0</v>
      </c>
      <c r="M50" s="137" t="s">
        <v>167</v>
      </c>
      <c r="N50" s="137" t="s">
        <v>167</v>
      </c>
      <c r="O50" s="137" t="s">
        <v>248</v>
      </c>
      <c r="P50" s="128"/>
      <c r="Q50" s="128"/>
      <c r="R50" s="128"/>
      <c r="S50" s="128"/>
      <c r="T50" s="128"/>
      <c r="U50" s="128"/>
      <c r="V50" s="128"/>
      <c r="W50" s="128" t="s">
        <v>249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x14ac:dyDescent="0.2">
      <c r="A51" s="141" t="s">
        <v>162</v>
      </c>
      <c r="B51" s="142" t="s">
        <v>127</v>
      </c>
      <c r="C51" s="150" t="s">
        <v>129</v>
      </c>
      <c r="D51" s="143"/>
      <c r="E51" s="180"/>
      <c r="F51" s="188"/>
      <c r="G51" s="189">
        <f>SUMIF(W52:W62,"&lt;&gt;NOR",G52:G62)</f>
        <v>0</v>
      </c>
      <c r="H51" s="140"/>
      <c r="I51" s="139"/>
      <c r="J51" s="139">
        <f>SUM(J52:J62)</f>
        <v>6.0000000000000005E-2</v>
      </c>
      <c r="K51" s="139"/>
      <c r="L51" s="139">
        <f>SUM(L52:L62)</f>
        <v>0</v>
      </c>
      <c r="M51" s="140"/>
      <c r="N51" s="140"/>
      <c r="O51" s="140"/>
      <c r="W51" t="s">
        <v>163</v>
      </c>
    </row>
    <row r="52" spans="1:50" ht="22.5" outlineLevel="1" x14ac:dyDescent="0.2">
      <c r="A52" s="144">
        <v>24</v>
      </c>
      <c r="B52" s="145" t="s">
        <v>350</v>
      </c>
      <c r="C52" s="151" t="s">
        <v>351</v>
      </c>
      <c r="D52" s="146" t="s">
        <v>347</v>
      </c>
      <c r="E52" s="181">
        <v>19.95</v>
      </c>
      <c r="F52" s="190"/>
      <c r="G52" s="191">
        <f>ROUND(E52*F52,2)</f>
        <v>0</v>
      </c>
      <c r="H52" s="137">
        <v>21</v>
      </c>
      <c r="I52" s="136">
        <v>3.0000000000000001E-5</v>
      </c>
      <c r="J52" s="136">
        <f>ROUND(E52*I52,2)</f>
        <v>0</v>
      </c>
      <c r="K52" s="136">
        <v>0</v>
      </c>
      <c r="L52" s="136">
        <f>ROUND(E52*K52,2)</f>
        <v>0</v>
      </c>
      <c r="M52" s="137" t="s">
        <v>167</v>
      </c>
      <c r="N52" s="137" t="s">
        <v>167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252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outlineLevel="2" x14ac:dyDescent="0.2">
      <c r="A53" s="134"/>
      <c r="B53" s="135"/>
      <c r="C53" s="152" t="s">
        <v>352</v>
      </c>
      <c r="D53" s="138"/>
      <c r="E53" s="182"/>
      <c r="F53" s="192"/>
      <c r="G53" s="192"/>
      <c r="H53" s="137"/>
      <c r="I53" s="136"/>
      <c r="J53" s="136"/>
      <c r="K53" s="136"/>
      <c r="L53" s="136"/>
      <c r="M53" s="137"/>
      <c r="N53" s="137"/>
      <c r="O53" s="137"/>
      <c r="P53" s="128"/>
      <c r="Q53" s="128"/>
      <c r="R53" s="128"/>
      <c r="S53" s="128"/>
      <c r="T53" s="128"/>
      <c r="U53" s="128"/>
      <c r="V53" s="128"/>
      <c r="W53" s="128" t="s">
        <v>171</v>
      </c>
      <c r="X53" s="128">
        <v>0</v>
      </c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3" x14ac:dyDescent="0.2">
      <c r="A54" s="134"/>
      <c r="B54" s="135"/>
      <c r="C54" s="152" t="s">
        <v>353</v>
      </c>
      <c r="D54" s="138"/>
      <c r="E54" s="182">
        <v>19.95</v>
      </c>
      <c r="F54" s="192"/>
      <c r="G54" s="192"/>
      <c r="H54" s="137"/>
      <c r="I54" s="136"/>
      <c r="J54" s="136"/>
      <c r="K54" s="136"/>
      <c r="L54" s="136"/>
      <c r="M54" s="137"/>
      <c r="N54" s="137"/>
      <c r="O54" s="137"/>
      <c r="P54" s="128"/>
      <c r="Q54" s="128"/>
      <c r="R54" s="128"/>
      <c r="S54" s="128"/>
      <c r="T54" s="128"/>
      <c r="U54" s="128"/>
      <c r="V54" s="128"/>
      <c r="W54" s="128" t="s">
        <v>171</v>
      </c>
      <c r="X54" s="128">
        <v>0</v>
      </c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ht="22.5" outlineLevel="1" x14ac:dyDescent="0.2">
      <c r="A55" s="144">
        <v>25</v>
      </c>
      <c r="B55" s="145" t="s">
        <v>354</v>
      </c>
      <c r="C55" s="151" t="s">
        <v>355</v>
      </c>
      <c r="D55" s="146" t="s">
        <v>347</v>
      </c>
      <c r="E55" s="181">
        <v>20.947500000000002</v>
      </c>
      <c r="F55" s="190"/>
      <c r="G55" s="191">
        <f>ROUND(E55*F55,2)</f>
        <v>0</v>
      </c>
      <c r="H55" s="137">
        <v>21</v>
      </c>
      <c r="I55" s="136">
        <v>1.2E-4</v>
      </c>
      <c r="J55" s="136">
        <f>ROUND(E55*I55,2)</f>
        <v>0</v>
      </c>
      <c r="K55" s="136">
        <v>0</v>
      </c>
      <c r="L55" s="136">
        <f>ROUND(E55*K55,2)</f>
        <v>0</v>
      </c>
      <c r="M55" s="137" t="s">
        <v>356</v>
      </c>
      <c r="N55" s="137" t="s">
        <v>199</v>
      </c>
      <c r="O55" s="137" t="s">
        <v>200</v>
      </c>
      <c r="P55" s="128"/>
      <c r="Q55" s="128"/>
      <c r="R55" s="128"/>
      <c r="S55" s="128"/>
      <c r="T55" s="128"/>
      <c r="U55" s="128"/>
      <c r="V55" s="128"/>
      <c r="W55" s="128" t="s">
        <v>201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outlineLevel="2" x14ac:dyDescent="0.2">
      <c r="A56" s="134"/>
      <c r="B56" s="135"/>
      <c r="C56" s="152" t="s">
        <v>357</v>
      </c>
      <c r="D56" s="138"/>
      <c r="E56" s="182"/>
      <c r="F56" s="192"/>
      <c r="G56" s="192"/>
      <c r="H56" s="137"/>
      <c r="I56" s="136"/>
      <c r="J56" s="136"/>
      <c r="K56" s="136"/>
      <c r="L56" s="136"/>
      <c r="M56" s="137"/>
      <c r="N56" s="137"/>
      <c r="O56" s="137"/>
      <c r="P56" s="128"/>
      <c r="Q56" s="128"/>
      <c r="R56" s="128"/>
      <c r="S56" s="128"/>
      <c r="T56" s="128"/>
      <c r="U56" s="128"/>
      <c r="V56" s="128"/>
      <c r="W56" s="128" t="s">
        <v>171</v>
      </c>
      <c r="X56" s="128">
        <v>0</v>
      </c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3" x14ac:dyDescent="0.2">
      <c r="A57" s="134"/>
      <c r="B57" s="135"/>
      <c r="C57" s="152" t="s">
        <v>358</v>
      </c>
      <c r="D57" s="138"/>
      <c r="E57" s="182">
        <v>20.95</v>
      </c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ht="33.75" outlineLevel="1" x14ac:dyDescent="0.2">
      <c r="A58" s="147">
        <v>26</v>
      </c>
      <c r="B58" s="148" t="s">
        <v>359</v>
      </c>
      <c r="C58" s="153" t="s">
        <v>360</v>
      </c>
      <c r="D58" s="149" t="s">
        <v>166</v>
      </c>
      <c r="E58" s="183">
        <v>20.782499999999999</v>
      </c>
      <c r="F58" s="193"/>
      <c r="G58" s="194">
        <f>ROUND(E58*F58,2)</f>
        <v>0</v>
      </c>
      <c r="H58" s="137">
        <v>21</v>
      </c>
      <c r="I58" s="136">
        <v>3.3E-4</v>
      </c>
      <c r="J58" s="136">
        <f>ROUND(E58*I58,2)</f>
        <v>0.01</v>
      </c>
      <c r="K58" s="136">
        <v>0</v>
      </c>
      <c r="L58" s="136">
        <f>ROUND(E58*K58,2)</f>
        <v>0</v>
      </c>
      <c r="M58" s="137" t="s">
        <v>167</v>
      </c>
      <c r="N58" s="137" t="s">
        <v>167</v>
      </c>
      <c r="O58" s="137" t="s">
        <v>168</v>
      </c>
      <c r="P58" s="128"/>
      <c r="Q58" s="128"/>
      <c r="R58" s="128"/>
      <c r="S58" s="128"/>
      <c r="T58" s="128"/>
      <c r="U58" s="128"/>
      <c r="V58" s="128"/>
      <c r="W58" s="128" t="s">
        <v>252</v>
      </c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ht="33.75" outlineLevel="1" x14ac:dyDescent="0.2">
      <c r="A59" s="144">
        <v>27</v>
      </c>
      <c r="B59" s="145" t="s">
        <v>361</v>
      </c>
      <c r="C59" s="151" t="s">
        <v>362</v>
      </c>
      <c r="D59" s="146" t="s">
        <v>166</v>
      </c>
      <c r="E59" s="181">
        <v>21.821629999999999</v>
      </c>
      <c r="F59" s="190"/>
      <c r="G59" s="191">
        <f>ROUND(E59*F59,2)</f>
        <v>0</v>
      </c>
      <c r="H59" s="137">
        <v>21</v>
      </c>
      <c r="I59" s="136">
        <v>2.3600000000000001E-3</v>
      </c>
      <c r="J59" s="136">
        <f>ROUND(E59*I59,2)</f>
        <v>0.05</v>
      </c>
      <c r="K59" s="136">
        <v>0</v>
      </c>
      <c r="L59" s="136">
        <f>ROUND(E59*K59,2)</f>
        <v>0</v>
      </c>
      <c r="M59" s="137" t="s">
        <v>363</v>
      </c>
      <c r="N59" s="137" t="s">
        <v>199</v>
      </c>
      <c r="O59" s="137" t="s">
        <v>200</v>
      </c>
      <c r="P59" s="128"/>
      <c r="Q59" s="128"/>
      <c r="R59" s="128"/>
      <c r="S59" s="128"/>
      <c r="T59" s="128"/>
      <c r="U59" s="128"/>
      <c r="V59" s="128"/>
      <c r="W59" s="128" t="s">
        <v>201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outlineLevel="2" x14ac:dyDescent="0.2">
      <c r="A60" s="134"/>
      <c r="B60" s="135"/>
      <c r="C60" s="152" t="s">
        <v>364</v>
      </c>
      <c r="D60" s="138"/>
      <c r="E60" s="182"/>
      <c r="F60" s="192"/>
      <c r="G60" s="192"/>
      <c r="H60" s="137"/>
      <c r="I60" s="136"/>
      <c r="J60" s="136"/>
      <c r="K60" s="136"/>
      <c r="L60" s="136"/>
      <c r="M60" s="137"/>
      <c r="N60" s="137"/>
      <c r="O60" s="137"/>
      <c r="P60" s="128"/>
      <c r="Q60" s="128"/>
      <c r="R60" s="128"/>
      <c r="S60" s="128"/>
      <c r="T60" s="128"/>
      <c r="U60" s="128"/>
      <c r="V60" s="128"/>
      <c r="W60" s="128" t="s">
        <v>171</v>
      </c>
      <c r="X60" s="128">
        <v>0</v>
      </c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outlineLevel="3" x14ac:dyDescent="0.2">
      <c r="A61" s="134"/>
      <c r="B61" s="135"/>
      <c r="C61" s="152" t="s">
        <v>365</v>
      </c>
      <c r="D61" s="138"/>
      <c r="E61" s="182">
        <v>21.82</v>
      </c>
      <c r="F61" s="192"/>
      <c r="G61" s="192"/>
      <c r="H61" s="137"/>
      <c r="I61" s="136"/>
      <c r="J61" s="136"/>
      <c r="K61" s="136"/>
      <c r="L61" s="136"/>
      <c r="M61" s="137"/>
      <c r="N61" s="137"/>
      <c r="O61" s="137"/>
      <c r="P61" s="128"/>
      <c r="Q61" s="128"/>
      <c r="R61" s="128"/>
      <c r="S61" s="128"/>
      <c r="T61" s="128"/>
      <c r="U61" s="128"/>
      <c r="V61" s="128"/>
      <c r="W61" s="128" t="s">
        <v>171</v>
      </c>
      <c r="X61" s="128">
        <v>0</v>
      </c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ht="22.5" outlineLevel="1" x14ac:dyDescent="0.2">
      <c r="A62" s="147">
        <v>28</v>
      </c>
      <c r="B62" s="148" t="s">
        <v>366</v>
      </c>
      <c r="C62" s="153" t="s">
        <v>367</v>
      </c>
      <c r="D62" s="149" t="s">
        <v>191</v>
      </c>
      <c r="E62" s="183">
        <v>6.1469999999999997E-2</v>
      </c>
      <c r="F62" s="193"/>
      <c r="G62" s="194">
        <f>ROUND(E62*F62,2)</f>
        <v>0</v>
      </c>
      <c r="H62" s="137">
        <v>21</v>
      </c>
      <c r="I62" s="136">
        <v>0</v>
      </c>
      <c r="J62" s="136">
        <f>ROUND(E62*I62,2)</f>
        <v>0</v>
      </c>
      <c r="K62" s="136">
        <v>0</v>
      </c>
      <c r="L62" s="136">
        <f>ROUND(E62*K62,2)</f>
        <v>0</v>
      </c>
      <c r="M62" s="137" t="s">
        <v>167</v>
      </c>
      <c r="N62" s="137" t="s">
        <v>167</v>
      </c>
      <c r="O62" s="137" t="s">
        <v>248</v>
      </c>
      <c r="P62" s="128"/>
      <c r="Q62" s="128"/>
      <c r="R62" s="128"/>
      <c r="S62" s="128"/>
      <c r="T62" s="128"/>
      <c r="U62" s="128"/>
      <c r="V62" s="128"/>
      <c r="W62" s="128" t="s">
        <v>249</v>
      </c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1:50" x14ac:dyDescent="0.2">
      <c r="A63" s="141" t="s">
        <v>162</v>
      </c>
      <c r="B63" s="142" t="s">
        <v>132</v>
      </c>
      <c r="C63" s="150" t="s">
        <v>133</v>
      </c>
      <c r="D63" s="143"/>
      <c r="E63" s="180"/>
      <c r="F63" s="188"/>
      <c r="G63" s="189">
        <f>SUMIF(W64:W64,"&lt;&gt;NOR",G64:G64)</f>
        <v>0</v>
      </c>
      <c r="H63" s="140"/>
      <c r="I63" s="139"/>
      <c r="J63" s="139">
        <f>SUM(J64:J64)</f>
        <v>0</v>
      </c>
      <c r="K63" s="139"/>
      <c r="L63" s="139">
        <f>SUM(L64:L64)</f>
        <v>0</v>
      </c>
      <c r="M63" s="140"/>
      <c r="N63" s="140"/>
      <c r="O63" s="140"/>
      <c r="W63" t="s">
        <v>163</v>
      </c>
    </row>
    <row r="64" spans="1:50" ht="22.5" outlineLevel="1" x14ac:dyDescent="0.2">
      <c r="A64" s="147">
        <v>29</v>
      </c>
      <c r="B64" s="148" t="s">
        <v>407</v>
      </c>
      <c r="C64" s="153" t="s">
        <v>408</v>
      </c>
      <c r="D64" s="149" t="s">
        <v>231</v>
      </c>
      <c r="E64" s="183">
        <v>1</v>
      </c>
      <c r="F64" s="193"/>
      <c r="G64" s="194">
        <f>ROUND(E64*F64,2)</f>
        <v>0</v>
      </c>
      <c r="H64" s="137">
        <v>21</v>
      </c>
      <c r="I64" s="136">
        <v>2.4000000000000001E-4</v>
      </c>
      <c r="J64" s="136">
        <f>ROUND(E64*I64,2)</f>
        <v>0</v>
      </c>
      <c r="K64" s="136">
        <v>0</v>
      </c>
      <c r="L64" s="136">
        <f>ROUND(E64*K64,2)</f>
        <v>0</v>
      </c>
      <c r="M64" s="137" t="s">
        <v>167</v>
      </c>
      <c r="N64" s="137" t="s">
        <v>199</v>
      </c>
      <c r="O64" s="137" t="s">
        <v>168</v>
      </c>
      <c r="P64" s="128"/>
      <c r="Q64" s="128"/>
      <c r="R64" s="128"/>
      <c r="S64" s="128"/>
      <c r="T64" s="128"/>
      <c r="U64" s="128"/>
      <c r="V64" s="128"/>
      <c r="W64" s="128" t="s">
        <v>252</v>
      </c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x14ac:dyDescent="0.2">
      <c r="A65" s="141" t="s">
        <v>162</v>
      </c>
      <c r="B65" s="142" t="s">
        <v>134</v>
      </c>
      <c r="C65" s="150" t="s">
        <v>135</v>
      </c>
      <c r="D65" s="143"/>
      <c r="E65" s="180"/>
      <c r="F65" s="188"/>
      <c r="G65" s="189">
        <f>SUMIF(W66:W69,"&lt;&gt;NOR",G66:G69)</f>
        <v>0</v>
      </c>
      <c r="H65" s="140"/>
      <c r="I65" s="139"/>
      <c r="J65" s="139">
        <f>SUM(J66:J69)</f>
        <v>0.02</v>
      </c>
      <c r="K65" s="139"/>
      <c r="L65" s="139">
        <f>SUM(L66:L69)</f>
        <v>0</v>
      </c>
      <c r="M65" s="140"/>
      <c r="N65" s="140"/>
      <c r="O65" s="140"/>
      <c r="W65" t="s">
        <v>163</v>
      </c>
    </row>
    <row r="66" spans="1:50" ht="22.5" outlineLevel="1" x14ac:dyDescent="0.2">
      <c r="A66" s="144">
        <v>30</v>
      </c>
      <c r="B66" s="145" t="s">
        <v>301</v>
      </c>
      <c r="C66" s="151" t="s">
        <v>302</v>
      </c>
      <c r="D66" s="146" t="s">
        <v>166</v>
      </c>
      <c r="E66" s="181">
        <v>62.822499999999998</v>
      </c>
      <c r="F66" s="190"/>
      <c r="G66" s="191">
        <f>ROUND(E66*F66,2)</f>
        <v>0</v>
      </c>
      <c r="H66" s="137">
        <v>21</v>
      </c>
      <c r="I66" s="136">
        <v>2.9E-4</v>
      </c>
      <c r="J66" s="136">
        <f>ROUND(E66*I66,2)</f>
        <v>0.02</v>
      </c>
      <c r="K66" s="136">
        <v>0</v>
      </c>
      <c r="L66" s="136">
        <f>ROUND(E66*K66,2)</f>
        <v>0</v>
      </c>
      <c r="M66" s="137" t="s">
        <v>259</v>
      </c>
      <c r="N66" s="137" t="s">
        <v>199</v>
      </c>
      <c r="O66" s="137" t="s">
        <v>168</v>
      </c>
      <c r="P66" s="128"/>
      <c r="Q66" s="128"/>
      <c r="R66" s="128"/>
      <c r="S66" s="128"/>
      <c r="T66" s="128"/>
      <c r="U66" s="128"/>
      <c r="V66" s="128"/>
      <c r="W66" s="128" t="s">
        <v>252</v>
      </c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outlineLevel="2" x14ac:dyDescent="0.2">
      <c r="A67" s="134"/>
      <c r="B67" s="135"/>
      <c r="C67" s="152" t="s">
        <v>333</v>
      </c>
      <c r="D67" s="138"/>
      <c r="E67" s="182"/>
      <c r="F67" s="192"/>
      <c r="G67" s="192"/>
      <c r="H67" s="137"/>
      <c r="I67" s="136"/>
      <c r="J67" s="136"/>
      <c r="K67" s="136"/>
      <c r="L67" s="136"/>
      <c r="M67" s="137"/>
      <c r="N67" s="137"/>
      <c r="O67" s="137"/>
      <c r="P67" s="128"/>
      <c r="Q67" s="128"/>
      <c r="R67" s="128"/>
      <c r="S67" s="128"/>
      <c r="T67" s="128"/>
      <c r="U67" s="128"/>
      <c r="V67" s="128"/>
      <c r="W67" s="128" t="s">
        <v>171</v>
      </c>
      <c r="X67" s="128">
        <v>0</v>
      </c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outlineLevel="3" x14ac:dyDescent="0.2">
      <c r="A68" s="134"/>
      <c r="B68" s="135"/>
      <c r="C68" s="152" t="s">
        <v>334</v>
      </c>
      <c r="D68" s="138"/>
      <c r="E68" s="182"/>
      <c r="F68" s="192"/>
      <c r="G68" s="192"/>
      <c r="H68" s="137"/>
      <c r="I68" s="136"/>
      <c r="J68" s="136"/>
      <c r="K68" s="136"/>
      <c r="L68" s="136"/>
      <c r="M68" s="137"/>
      <c r="N68" s="137"/>
      <c r="O68" s="137"/>
      <c r="P68" s="128"/>
      <c r="Q68" s="128"/>
      <c r="R68" s="128"/>
      <c r="S68" s="128"/>
      <c r="T68" s="128"/>
      <c r="U68" s="128"/>
      <c r="V68" s="128"/>
      <c r="W68" s="128" t="s">
        <v>171</v>
      </c>
      <c r="X68" s="128">
        <v>0</v>
      </c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outlineLevel="3" x14ac:dyDescent="0.2">
      <c r="A69" s="134"/>
      <c r="B69" s="135"/>
      <c r="C69" s="152" t="s">
        <v>335</v>
      </c>
      <c r="D69" s="138"/>
      <c r="E69" s="182">
        <v>62.82</v>
      </c>
      <c r="F69" s="192"/>
      <c r="G69" s="192"/>
      <c r="H69" s="137"/>
      <c r="I69" s="136"/>
      <c r="J69" s="136"/>
      <c r="K69" s="136"/>
      <c r="L69" s="136"/>
      <c r="M69" s="137"/>
      <c r="N69" s="137"/>
      <c r="O69" s="137"/>
      <c r="P69" s="128"/>
      <c r="Q69" s="128"/>
      <c r="R69" s="128"/>
      <c r="S69" s="128"/>
      <c r="T69" s="128"/>
      <c r="U69" s="128"/>
      <c r="V69" s="128"/>
      <c r="W69" s="128" t="s">
        <v>171</v>
      </c>
      <c r="X69" s="128">
        <v>0</v>
      </c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x14ac:dyDescent="0.2">
      <c r="A70" s="141" t="s">
        <v>162</v>
      </c>
      <c r="B70" s="142" t="s">
        <v>136</v>
      </c>
      <c r="C70" s="150" t="s">
        <v>137</v>
      </c>
      <c r="D70" s="143"/>
      <c r="E70" s="180"/>
      <c r="F70" s="188"/>
      <c r="G70" s="189">
        <f>SUMIF(W71:W71,"&lt;&gt;NOR",G71:G71)</f>
        <v>0</v>
      </c>
      <c r="H70" s="140"/>
      <c r="I70" s="139"/>
      <c r="J70" s="139">
        <f>SUM(J71:J71)</f>
        <v>0</v>
      </c>
      <c r="K70" s="139"/>
      <c r="L70" s="139">
        <f>SUM(L71:L71)</f>
        <v>0</v>
      </c>
      <c r="M70" s="140"/>
      <c r="N70" s="140"/>
      <c r="O70" s="140"/>
      <c r="W70" t="s">
        <v>163</v>
      </c>
    </row>
    <row r="71" spans="1:50" outlineLevel="1" x14ac:dyDescent="0.2">
      <c r="A71" s="147">
        <v>31</v>
      </c>
      <c r="B71" s="148" t="s">
        <v>304</v>
      </c>
      <c r="C71" s="153" t="s">
        <v>305</v>
      </c>
      <c r="D71" s="149" t="s">
        <v>231</v>
      </c>
      <c r="E71" s="183">
        <v>1</v>
      </c>
      <c r="F71" s="193"/>
      <c r="G71" s="194">
        <f>ROUND(E71*F71,2)</f>
        <v>0</v>
      </c>
      <c r="H71" s="137">
        <v>21</v>
      </c>
      <c r="I71" s="136">
        <v>0</v>
      </c>
      <c r="J71" s="136">
        <f>ROUND(E71*I71,2)</f>
        <v>0</v>
      </c>
      <c r="K71" s="136">
        <v>0</v>
      </c>
      <c r="L71" s="136">
        <f>ROUND(E71*K71,2)</f>
        <v>0</v>
      </c>
      <c r="M71" s="137" t="s">
        <v>259</v>
      </c>
      <c r="N71" s="137" t="s">
        <v>199</v>
      </c>
      <c r="O71" s="137" t="s">
        <v>168</v>
      </c>
      <c r="P71" s="128"/>
      <c r="Q71" s="128"/>
      <c r="R71" s="128"/>
      <c r="S71" s="128"/>
      <c r="T71" s="128"/>
      <c r="U71" s="128"/>
      <c r="V71" s="128"/>
      <c r="W71" s="128" t="s">
        <v>306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x14ac:dyDescent="0.2">
      <c r="A72" s="141" t="s">
        <v>162</v>
      </c>
      <c r="B72" s="142" t="s">
        <v>138</v>
      </c>
      <c r="C72" s="150" t="s">
        <v>139</v>
      </c>
      <c r="D72" s="143"/>
      <c r="E72" s="180"/>
      <c r="F72" s="188"/>
      <c r="G72" s="189">
        <f>SUMIF(W73:W78,"&lt;&gt;NOR",G73:G78)</f>
        <v>0</v>
      </c>
      <c r="H72" s="140"/>
      <c r="I72" s="139"/>
      <c r="J72" s="139">
        <f>SUM(J73:J78)</f>
        <v>0</v>
      </c>
      <c r="K72" s="139"/>
      <c r="L72" s="139">
        <f>SUM(L73:L78)</f>
        <v>0</v>
      </c>
      <c r="M72" s="140"/>
      <c r="N72" s="140"/>
      <c r="O72" s="140"/>
      <c r="W72" t="s">
        <v>163</v>
      </c>
    </row>
    <row r="73" spans="1:50" ht="22.5" outlineLevel="1" x14ac:dyDescent="0.2">
      <c r="A73" s="147">
        <v>32</v>
      </c>
      <c r="B73" s="148" t="s">
        <v>307</v>
      </c>
      <c r="C73" s="153" t="s">
        <v>308</v>
      </c>
      <c r="D73" s="149" t="s">
        <v>191</v>
      </c>
      <c r="E73" s="183">
        <v>0.94238</v>
      </c>
      <c r="F73" s="193"/>
      <c r="G73" s="194">
        <f t="shared" ref="G73:G78" si="0">ROUND(E73*F73,2)</f>
        <v>0</v>
      </c>
      <c r="H73" s="137">
        <v>21</v>
      </c>
      <c r="I73" s="136">
        <v>0</v>
      </c>
      <c r="J73" s="136">
        <f t="shared" ref="J73:J78" si="1">ROUND(E73*I73,2)</f>
        <v>0</v>
      </c>
      <c r="K73" s="136">
        <v>0</v>
      </c>
      <c r="L73" s="136">
        <f t="shared" ref="L73:L78" si="2">ROUND(E73*K73,2)</f>
        <v>0</v>
      </c>
      <c r="M73" s="137" t="s">
        <v>167</v>
      </c>
      <c r="N73" s="137" t="s">
        <v>167</v>
      </c>
      <c r="O73" s="137" t="s">
        <v>309</v>
      </c>
      <c r="P73" s="128"/>
      <c r="Q73" s="128"/>
      <c r="R73" s="128"/>
      <c r="S73" s="128"/>
      <c r="T73" s="128"/>
      <c r="U73" s="128"/>
      <c r="V73" s="128"/>
      <c r="W73" s="128" t="s">
        <v>310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ht="22.5" outlineLevel="1" x14ac:dyDescent="0.2">
      <c r="A74" s="147">
        <v>33</v>
      </c>
      <c r="B74" s="148" t="s">
        <v>311</v>
      </c>
      <c r="C74" s="153" t="s">
        <v>312</v>
      </c>
      <c r="D74" s="149" t="s">
        <v>191</v>
      </c>
      <c r="E74" s="183">
        <v>0.94238</v>
      </c>
      <c r="F74" s="193"/>
      <c r="G74" s="194">
        <f t="shared" si="0"/>
        <v>0</v>
      </c>
      <c r="H74" s="137">
        <v>21</v>
      </c>
      <c r="I74" s="136">
        <v>0</v>
      </c>
      <c r="J74" s="136">
        <f t="shared" si="1"/>
        <v>0</v>
      </c>
      <c r="K74" s="136">
        <v>0</v>
      </c>
      <c r="L74" s="136">
        <f t="shared" si="2"/>
        <v>0</v>
      </c>
      <c r="M74" s="137" t="s">
        <v>167</v>
      </c>
      <c r="N74" s="137" t="s">
        <v>167</v>
      </c>
      <c r="O74" s="137" t="s">
        <v>309</v>
      </c>
      <c r="P74" s="128"/>
      <c r="Q74" s="128"/>
      <c r="R74" s="128"/>
      <c r="S74" s="128"/>
      <c r="T74" s="128"/>
      <c r="U74" s="128"/>
      <c r="V74" s="128"/>
      <c r="W74" s="128" t="s">
        <v>310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ht="33.75" outlineLevel="1" x14ac:dyDescent="0.2">
      <c r="A75" s="147">
        <v>34</v>
      </c>
      <c r="B75" s="148" t="s">
        <v>313</v>
      </c>
      <c r="C75" s="153" t="s">
        <v>314</v>
      </c>
      <c r="D75" s="149" t="s">
        <v>191</v>
      </c>
      <c r="E75" s="183">
        <v>0.94238</v>
      </c>
      <c r="F75" s="193"/>
      <c r="G75" s="194">
        <f t="shared" si="0"/>
        <v>0</v>
      </c>
      <c r="H75" s="137">
        <v>21</v>
      </c>
      <c r="I75" s="136">
        <v>0</v>
      </c>
      <c r="J75" s="136">
        <f t="shared" si="1"/>
        <v>0</v>
      </c>
      <c r="K75" s="136">
        <v>0</v>
      </c>
      <c r="L75" s="136">
        <f t="shared" si="2"/>
        <v>0</v>
      </c>
      <c r="M75" s="137" t="s">
        <v>167</v>
      </c>
      <c r="N75" s="137" t="s">
        <v>167</v>
      </c>
      <c r="O75" s="137" t="s">
        <v>309</v>
      </c>
      <c r="P75" s="128"/>
      <c r="Q75" s="128"/>
      <c r="R75" s="128"/>
      <c r="S75" s="128"/>
      <c r="T75" s="128"/>
      <c r="U75" s="128"/>
      <c r="V75" s="128"/>
      <c r="W75" s="128" t="s">
        <v>310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outlineLevel="1" x14ac:dyDescent="0.2">
      <c r="A76" s="147">
        <v>35</v>
      </c>
      <c r="B76" s="148" t="s">
        <v>315</v>
      </c>
      <c r="C76" s="153" t="s">
        <v>316</v>
      </c>
      <c r="D76" s="149" t="s">
        <v>191</v>
      </c>
      <c r="E76" s="183">
        <v>0.94238</v>
      </c>
      <c r="F76" s="193"/>
      <c r="G76" s="194">
        <f t="shared" si="0"/>
        <v>0</v>
      </c>
      <c r="H76" s="137">
        <v>21</v>
      </c>
      <c r="I76" s="136">
        <v>0</v>
      </c>
      <c r="J76" s="136">
        <f t="shared" si="1"/>
        <v>0</v>
      </c>
      <c r="K76" s="136">
        <v>0</v>
      </c>
      <c r="L76" s="136">
        <f t="shared" si="2"/>
        <v>0</v>
      </c>
      <c r="M76" s="137" t="s">
        <v>167</v>
      </c>
      <c r="N76" s="137" t="s">
        <v>167</v>
      </c>
      <c r="O76" s="137" t="s">
        <v>309</v>
      </c>
      <c r="P76" s="128"/>
      <c r="Q76" s="128"/>
      <c r="R76" s="128"/>
      <c r="S76" s="128"/>
      <c r="T76" s="128"/>
      <c r="U76" s="128"/>
      <c r="V76" s="128"/>
      <c r="W76" s="128" t="s">
        <v>310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ht="22.5" outlineLevel="1" x14ac:dyDescent="0.2">
      <c r="A77" s="147">
        <v>36</v>
      </c>
      <c r="B77" s="148" t="s">
        <v>317</v>
      </c>
      <c r="C77" s="153" t="s">
        <v>318</v>
      </c>
      <c r="D77" s="149" t="s">
        <v>191</v>
      </c>
      <c r="E77" s="183">
        <v>0.94238</v>
      </c>
      <c r="F77" s="193"/>
      <c r="G77" s="194">
        <f t="shared" si="0"/>
        <v>0</v>
      </c>
      <c r="H77" s="137">
        <v>21</v>
      </c>
      <c r="I77" s="136">
        <v>0</v>
      </c>
      <c r="J77" s="136">
        <f t="shared" si="1"/>
        <v>0</v>
      </c>
      <c r="K77" s="136">
        <v>0</v>
      </c>
      <c r="L77" s="136">
        <f t="shared" si="2"/>
        <v>0</v>
      </c>
      <c r="M77" s="137" t="s">
        <v>167</v>
      </c>
      <c r="N77" s="137" t="s">
        <v>167</v>
      </c>
      <c r="O77" s="137" t="s">
        <v>309</v>
      </c>
      <c r="P77" s="128"/>
      <c r="Q77" s="128"/>
      <c r="R77" s="128"/>
      <c r="S77" s="128"/>
      <c r="T77" s="128"/>
      <c r="U77" s="128"/>
      <c r="V77" s="128"/>
      <c r="W77" s="128" t="s">
        <v>310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ht="22.5" outlineLevel="1" x14ac:dyDescent="0.2">
      <c r="A78" s="144">
        <v>37</v>
      </c>
      <c r="B78" s="145" t="s">
        <v>319</v>
      </c>
      <c r="C78" s="151" t="s">
        <v>320</v>
      </c>
      <c r="D78" s="146" t="s">
        <v>191</v>
      </c>
      <c r="E78" s="181">
        <v>0.94238</v>
      </c>
      <c r="F78" s="190"/>
      <c r="G78" s="191">
        <f t="shared" si="0"/>
        <v>0</v>
      </c>
      <c r="H78" s="137">
        <v>21</v>
      </c>
      <c r="I78" s="136">
        <v>0</v>
      </c>
      <c r="J78" s="136">
        <f t="shared" si="1"/>
        <v>0</v>
      </c>
      <c r="K78" s="136">
        <v>0</v>
      </c>
      <c r="L78" s="136">
        <f t="shared" si="2"/>
        <v>0</v>
      </c>
      <c r="M78" s="137" t="s">
        <v>167</v>
      </c>
      <c r="N78" s="137" t="s">
        <v>167</v>
      </c>
      <c r="O78" s="137" t="s">
        <v>309</v>
      </c>
      <c r="P78" s="128"/>
      <c r="Q78" s="128"/>
      <c r="R78" s="128"/>
      <c r="S78" s="128"/>
      <c r="T78" s="128"/>
      <c r="U78" s="128"/>
      <c r="V78" s="128"/>
      <c r="W78" s="128" t="s">
        <v>310</v>
      </c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x14ac:dyDescent="0.2">
      <c r="A79" s="3"/>
      <c r="B79" s="4"/>
      <c r="C79" s="154"/>
      <c r="D79" s="5"/>
      <c r="E79" s="179"/>
      <c r="F79" s="187"/>
      <c r="G79" s="187"/>
      <c r="H79" s="3"/>
      <c r="I79" s="3"/>
      <c r="J79" s="3"/>
      <c r="K79" s="3"/>
      <c r="L79" s="3"/>
      <c r="M79" s="3"/>
      <c r="N79" s="3"/>
      <c r="O79" s="3"/>
      <c r="U79">
        <v>12</v>
      </c>
      <c r="V79">
        <v>21</v>
      </c>
      <c r="W79" t="s">
        <v>154</v>
      </c>
    </row>
    <row r="80" spans="1:50" x14ac:dyDescent="0.2">
      <c r="A80" s="131"/>
      <c r="B80" s="132" t="s">
        <v>31</v>
      </c>
      <c r="C80" s="155"/>
      <c r="D80" s="133"/>
      <c r="E80" s="184"/>
      <c r="F80" s="195"/>
      <c r="G80" s="196">
        <f>G8+G15+G17+G20+G22+G24+G34+G36+G38+G43+G47+G51+G63+G65+G70+G72</f>
        <v>0</v>
      </c>
      <c r="H80" s="3"/>
      <c r="I80" s="3"/>
      <c r="J80" s="3"/>
      <c r="K80" s="3"/>
      <c r="L80" s="3"/>
      <c r="M80" s="3"/>
      <c r="N80" s="3"/>
      <c r="O80" s="3"/>
      <c r="U80">
        <f>SUMIF(H7:H78,U79,G7:G78)</f>
        <v>0</v>
      </c>
      <c r="V80">
        <f>SUMIF(H7:H78,V79,G7:G78)</f>
        <v>0</v>
      </c>
      <c r="W80" t="s">
        <v>321</v>
      </c>
    </row>
    <row r="81" spans="1:23" x14ac:dyDescent="0.2">
      <c r="A81" s="3"/>
      <c r="B81" s="4"/>
      <c r="C81" s="154"/>
      <c r="D81" s="5"/>
      <c r="E81" s="179"/>
      <c r="F81" s="187"/>
      <c r="G81" s="187"/>
      <c r="H81" s="3"/>
      <c r="I81" s="3"/>
      <c r="J81" s="3"/>
      <c r="K81" s="3"/>
      <c r="L81" s="3"/>
      <c r="M81" s="3"/>
      <c r="N81" s="3"/>
      <c r="O81" s="3"/>
    </row>
    <row r="82" spans="1:23" x14ac:dyDescent="0.2">
      <c r="A82" s="3"/>
      <c r="B82" s="4"/>
      <c r="C82" s="154"/>
      <c r="D82" s="5"/>
      <c r="E82" s="179"/>
      <c r="F82" s="187"/>
      <c r="G82" s="187"/>
      <c r="H82" s="3"/>
      <c r="I82" s="3"/>
      <c r="J82" s="3"/>
      <c r="K82" s="3"/>
      <c r="L82" s="3"/>
      <c r="M82" s="3"/>
      <c r="N82" s="3"/>
      <c r="O82" s="3"/>
    </row>
    <row r="83" spans="1:23" x14ac:dyDescent="0.2">
      <c r="A83" s="266" t="s">
        <v>322</v>
      </c>
      <c r="B83" s="266"/>
      <c r="C83" s="267"/>
      <c r="D83" s="5"/>
      <c r="E83" s="179"/>
      <c r="F83" s="187"/>
      <c r="G83" s="187"/>
      <c r="H83" s="3"/>
      <c r="I83" s="3"/>
      <c r="J83" s="3"/>
      <c r="K83" s="3"/>
      <c r="L83" s="3"/>
      <c r="M83" s="3"/>
      <c r="N83" s="3"/>
      <c r="O83" s="3"/>
    </row>
    <row r="84" spans="1:23" x14ac:dyDescent="0.2">
      <c r="A84" s="247"/>
      <c r="B84" s="248"/>
      <c r="C84" s="249"/>
      <c r="D84" s="248"/>
      <c r="E84" s="248"/>
      <c r="F84" s="248"/>
      <c r="G84" s="250"/>
      <c r="H84" s="3"/>
      <c r="I84" s="3"/>
      <c r="J84" s="3"/>
      <c r="K84" s="3"/>
      <c r="L84" s="3"/>
      <c r="M84" s="3"/>
      <c r="N84" s="3"/>
      <c r="O84" s="3"/>
      <c r="W84" t="s">
        <v>323</v>
      </c>
    </row>
    <row r="85" spans="1:23" x14ac:dyDescent="0.2">
      <c r="A85" s="251"/>
      <c r="B85" s="252"/>
      <c r="C85" s="253"/>
      <c r="D85" s="252"/>
      <c r="E85" s="252"/>
      <c r="F85" s="252"/>
      <c r="G85" s="254"/>
      <c r="H85" s="3"/>
      <c r="I85" s="3"/>
      <c r="J85" s="3"/>
      <c r="K85" s="3"/>
      <c r="L85" s="3"/>
      <c r="M85" s="3"/>
      <c r="N85" s="3"/>
      <c r="O85" s="3"/>
    </row>
    <row r="86" spans="1:23" x14ac:dyDescent="0.2">
      <c r="A86" s="251"/>
      <c r="B86" s="252"/>
      <c r="C86" s="253"/>
      <c r="D86" s="252"/>
      <c r="E86" s="252"/>
      <c r="F86" s="252"/>
      <c r="G86" s="254"/>
      <c r="H86" s="3"/>
      <c r="I86" s="3"/>
      <c r="J86" s="3"/>
      <c r="K86" s="3"/>
      <c r="L86" s="3"/>
      <c r="M86" s="3"/>
      <c r="N86" s="3"/>
      <c r="O86" s="3"/>
    </row>
    <row r="87" spans="1:23" x14ac:dyDescent="0.2">
      <c r="A87" s="251"/>
      <c r="B87" s="252"/>
      <c r="C87" s="253"/>
      <c r="D87" s="252"/>
      <c r="E87" s="252"/>
      <c r="F87" s="252"/>
      <c r="G87" s="254"/>
      <c r="H87" s="3"/>
      <c r="I87" s="3"/>
      <c r="J87" s="3"/>
      <c r="K87" s="3"/>
      <c r="L87" s="3"/>
      <c r="M87" s="3"/>
      <c r="N87" s="3"/>
      <c r="O87" s="3"/>
    </row>
    <row r="88" spans="1:23" x14ac:dyDescent="0.2">
      <c r="A88" s="255"/>
      <c r="B88" s="256"/>
      <c r="C88" s="257"/>
      <c r="D88" s="256"/>
      <c r="E88" s="256"/>
      <c r="F88" s="256"/>
      <c r="G88" s="258"/>
      <c r="H88" s="3"/>
      <c r="I88" s="3"/>
      <c r="J88" s="3"/>
      <c r="K88" s="3"/>
      <c r="L88" s="3"/>
      <c r="M88" s="3"/>
      <c r="N88" s="3"/>
      <c r="O88" s="3"/>
    </row>
    <row r="89" spans="1:23" x14ac:dyDescent="0.2">
      <c r="A89" s="3"/>
      <c r="B89" s="4"/>
      <c r="C89" s="154"/>
      <c r="D89" s="5"/>
      <c r="E89" s="179"/>
      <c r="F89" s="187"/>
      <c r="G89" s="187"/>
      <c r="H89" s="3"/>
      <c r="I89" s="3"/>
      <c r="J89" s="3"/>
      <c r="K89" s="3"/>
      <c r="L89" s="3"/>
      <c r="M89" s="3"/>
      <c r="N89" s="3"/>
      <c r="O89" s="3"/>
    </row>
    <row r="90" spans="1:23" x14ac:dyDescent="0.2">
      <c r="C90" s="156"/>
      <c r="D90" s="8"/>
      <c r="W90" t="s">
        <v>324</v>
      </c>
    </row>
    <row r="91" spans="1:23" x14ac:dyDescent="0.2">
      <c r="D91" s="8"/>
    </row>
    <row r="92" spans="1:23" x14ac:dyDescent="0.2">
      <c r="D92" s="8"/>
    </row>
    <row r="93" spans="1:23" x14ac:dyDescent="0.2">
      <c r="D93" s="8"/>
    </row>
    <row r="94" spans="1:23" x14ac:dyDescent="0.2">
      <c r="D94" s="8"/>
    </row>
    <row r="95" spans="1:23" x14ac:dyDescent="0.2">
      <c r="D95" s="8"/>
    </row>
    <row r="96" spans="1:23" x14ac:dyDescent="0.2">
      <c r="D96" s="8"/>
    </row>
    <row r="97" spans="4:4" x14ac:dyDescent="0.2">
      <c r="D97" s="8"/>
    </row>
    <row r="98" spans="4:4" x14ac:dyDescent="0.2">
      <c r="D98" s="8"/>
    </row>
    <row r="99" spans="4:4" x14ac:dyDescent="0.2">
      <c r="D99" s="8"/>
    </row>
    <row r="100" spans="4:4" x14ac:dyDescent="0.2">
      <c r="D100" s="8"/>
    </row>
    <row r="101" spans="4:4" x14ac:dyDescent="0.2">
      <c r="D101" s="8"/>
    </row>
    <row r="102" spans="4:4" x14ac:dyDescent="0.2">
      <c r="D102" s="8"/>
    </row>
    <row r="103" spans="4:4" x14ac:dyDescent="0.2">
      <c r="D103" s="8"/>
    </row>
    <row r="104" spans="4:4" x14ac:dyDescent="0.2">
      <c r="D104" s="8"/>
    </row>
    <row r="105" spans="4:4" x14ac:dyDescent="0.2">
      <c r="D105" s="8"/>
    </row>
    <row r="106" spans="4:4" x14ac:dyDescent="0.2">
      <c r="D106" s="8"/>
    </row>
    <row r="107" spans="4:4" x14ac:dyDescent="0.2">
      <c r="D107" s="8"/>
    </row>
    <row r="108" spans="4:4" x14ac:dyDescent="0.2">
      <c r="D108" s="8"/>
    </row>
    <row r="109" spans="4:4" x14ac:dyDescent="0.2">
      <c r="D109" s="8"/>
    </row>
    <row r="110" spans="4:4" x14ac:dyDescent="0.2">
      <c r="D110" s="8"/>
    </row>
    <row r="111" spans="4:4" x14ac:dyDescent="0.2">
      <c r="D111" s="8"/>
    </row>
    <row r="112" spans="4:4" x14ac:dyDescent="0.2">
      <c r="D112" s="8"/>
    </row>
    <row r="113" spans="4:4" x14ac:dyDescent="0.2">
      <c r="D113" s="8"/>
    </row>
    <row r="114" spans="4:4" x14ac:dyDescent="0.2">
      <c r="D114" s="8"/>
    </row>
    <row r="115" spans="4:4" x14ac:dyDescent="0.2">
      <c r="D115" s="8"/>
    </row>
    <row r="116" spans="4:4" x14ac:dyDescent="0.2">
      <c r="D116" s="8"/>
    </row>
    <row r="117" spans="4:4" x14ac:dyDescent="0.2">
      <c r="D117" s="8"/>
    </row>
    <row r="118" spans="4:4" x14ac:dyDescent="0.2">
      <c r="D118" s="8"/>
    </row>
    <row r="119" spans="4:4" x14ac:dyDescent="0.2">
      <c r="D119" s="8"/>
    </row>
    <row r="120" spans="4:4" x14ac:dyDescent="0.2">
      <c r="D120" s="8"/>
    </row>
    <row r="121" spans="4:4" x14ac:dyDescent="0.2">
      <c r="D121" s="8"/>
    </row>
    <row r="122" spans="4:4" x14ac:dyDescent="0.2">
      <c r="D122" s="8"/>
    </row>
    <row r="123" spans="4:4" x14ac:dyDescent="0.2">
      <c r="D123" s="8"/>
    </row>
    <row r="124" spans="4:4" x14ac:dyDescent="0.2">
      <c r="D124" s="8"/>
    </row>
    <row r="125" spans="4:4" x14ac:dyDescent="0.2">
      <c r="D125" s="8"/>
    </row>
    <row r="126" spans="4:4" x14ac:dyDescent="0.2">
      <c r="D126" s="8"/>
    </row>
    <row r="127" spans="4:4" x14ac:dyDescent="0.2">
      <c r="D127" s="8"/>
    </row>
    <row r="128" spans="4:4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84:G88"/>
    <mergeCell ref="A1:G1"/>
    <mergeCell ref="C2:G2"/>
    <mergeCell ref="C3:G3"/>
    <mergeCell ref="C4:G4"/>
    <mergeCell ref="A83:C83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63539-E89C-4281-AF28-A318DBAA4D0A}">
  <sheetPr>
    <outlinePr summaryBelow="0"/>
  </sheetPr>
  <dimension ref="A1:AX5000"/>
  <sheetViews>
    <sheetView view="pageBreakPreview" zoomScaleNormal="100" zoomScaleSheetLayoutView="100" workbookViewId="0">
      <pane ySplit="7" topLeftCell="A53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53</v>
      </c>
      <c r="C4" s="263" t="s">
        <v>54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SUMIF(W9:W12,"&lt;&gt;NOR",G9:G12)</f>
        <v>0</v>
      </c>
      <c r="H8" s="140"/>
      <c r="I8" s="139"/>
      <c r="J8" s="139">
        <f>SUM(J9:J12)</f>
        <v>0.45</v>
      </c>
      <c r="K8" s="139"/>
      <c r="L8" s="139">
        <f>SUM(L9:L12)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164</v>
      </c>
      <c r="C9" s="151" t="s">
        <v>165</v>
      </c>
      <c r="D9" s="146" t="s">
        <v>166</v>
      </c>
      <c r="E9" s="181">
        <v>6</v>
      </c>
      <c r="F9" s="190"/>
      <c r="G9" s="191">
        <f>ROUND(E9*F9,2)</f>
        <v>0</v>
      </c>
      <c r="H9" s="137">
        <v>21</v>
      </c>
      <c r="I9" s="136">
        <v>7.4709999999999999E-2</v>
      </c>
      <c r="J9" s="136">
        <f>ROUND(E9*I9,2)</f>
        <v>0.45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409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410</v>
      </c>
      <c r="D11" s="138"/>
      <c r="E11" s="182"/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outlineLevel="3" x14ac:dyDescent="0.2">
      <c r="A12" s="134"/>
      <c r="B12" s="135"/>
      <c r="C12" s="152" t="s">
        <v>411</v>
      </c>
      <c r="D12" s="138"/>
      <c r="E12" s="182">
        <v>6</v>
      </c>
      <c r="F12" s="192"/>
      <c r="G12" s="192"/>
      <c r="H12" s="137"/>
      <c r="I12" s="136"/>
      <c r="J12" s="136"/>
      <c r="K12" s="136"/>
      <c r="L12" s="136"/>
      <c r="M12" s="137"/>
      <c r="N12" s="137"/>
      <c r="O12" s="137"/>
      <c r="P12" s="128"/>
      <c r="Q12" s="128"/>
      <c r="R12" s="128"/>
      <c r="S12" s="128"/>
      <c r="T12" s="128"/>
      <c r="U12" s="128"/>
      <c r="V12" s="128"/>
      <c r="W12" s="128" t="s">
        <v>171</v>
      </c>
      <c r="X12" s="128">
        <v>0</v>
      </c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0" x14ac:dyDescent="0.2">
      <c r="A13" s="141" t="s">
        <v>162</v>
      </c>
      <c r="B13" s="142" t="s">
        <v>93</v>
      </c>
      <c r="C13" s="150" t="s">
        <v>94</v>
      </c>
      <c r="D13" s="143"/>
      <c r="E13" s="180"/>
      <c r="F13" s="188"/>
      <c r="G13" s="189">
        <f>SUMIF(W14:W20,"&lt;&gt;NOR",G14:G20)</f>
        <v>0</v>
      </c>
      <c r="H13" s="140"/>
      <c r="I13" s="139"/>
      <c r="J13" s="139">
        <f>SUM(J14:J20)</f>
        <v>1.86</v>
      </c>
      <c r="K13" s="139"/>
      <c r="L13" s="139">
        <f>SUM(L14:L20)</f>
        <v>0</v>
      </c>
      <c r="M13" s="140"/>
      <c r="N13" s="140"/>
      <c r="O13" s="140"/>
      <c r="W13" t="s">
        <v>163</v>
      </c>
    </row>
    <row r="14" spans="1:50" ht="45" outlineLevel="1" x14ac:dyDescent="0.2">
      <c r="A14" s="147">
        <v>2</v>
      </c>
      <c r="B14" s="148" t="s">
        <v>174</v>
      </c>
      <c r="C14" s="153" t="s">
        <v>175</v>
      </c>
      <c r="D14" s="149" t="s">
        <v>166</v>
      </c>
      <c r="E14" s="183">
        <v>10.59</v>
      </c>
      <c r="F14" s="193"/>
      <c r="G14" s="194">
        <f>ROUND(E14*F14,2)</f>
        <v>0</v>
      </c>
      <c r="H14" s="137">
        <v>21</v>
      </c>
      <c r="I14" s="136">
        <v>6.0899999999999999E-3</v>
      </c>
      <c r="J14" s="136">
        <f>ROUND(E14*I14,2)</f>
        <v>0.06</v>
      </c>
      <c r="K14" s="136">
        <v>0</v>
      </c>
      <c r="L14" s="136">
        <f>ROUND(E14*K14,2)</f>
        <v>0</v>
      </c>
      <c r="M14" s="137" t="s">
        <v>167</v>
      </c>
      <c r="N14" s="137" t="s">
        <v>167</v>
      </c>
      <c r="O14" s="137" t="s">
        <v>168</v>
      </c>
      <c r="P14" s="128"/>
      <c r="Q14" s="128"/>
      <c r="R14" s="128"/>
      <c r="S14" s="128"/>
      <c r="T14" s="128"/>
      <c r="U14" s="128"/>
      <c r="V14" s="128"/>
      <c r="W14" s="128" t="s">
        <v>169</v>
      </c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ht="22.5" outlineLevel="1" x14ac:dyDescent="0.2">
      <c r="A15" s="144">
        <v>3</v>
      </c>
      <c r="B15" s="145" t="s">
        <v>176</v>
      </c>
      <c r="C15" s="151" t="s">
        <v>177</v>
      </c>
      <c r="D15" s="146" t="s">
        <v>166</v>
      </c>
      <c r="E15" s="181">
        <v>4.032</v>
      </c>
      <c r="F15" s="190"/>
      <c r="G15" s="191">
        <f>ROUND(E15*F15,2)</f>
        <v>0</v>
      </c>
      <c r="H15" s="137">
        <v>21</v>
      </c>
      <c r="I15" s="136">
        <v>5.4299999999999999E-3</v>
      </c>
      <c r="J15" s="136">
        <f>ROUND(E15*I15,2)</f>
        <v>0.02</v>
      </c>
      <c r="K15" s="136">
        <v>0</v>
      </c>
      <c r="L15" s="136">
        <f>ROUND(E15*K15,2)</f>
        <v>0</v>
      </c>
      <c r="M15" s="137" t="s">
        <v>167</v>
      </c>
      <c r="N15" s="137" t="s">
        <v>167</v>
      </c>
      <c r="O15" s="137" t="s">
        <v>168</v>
      </c>
      <c r="P15" s="128"/>
      <c r="Q15" s="128"/>
      <c r="R15" s="128"/>
      <c r="S15" s="128"/>
      <c r="T15" s="128"/>
      <c r="U15" s="128"/>
      <c r="V15" s="128"/>
      <c r="W15" s="128" t="s">
        <v>169</v>
      </c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outlineLevel="2" x14ac:dyDescent="0.2">
      <c r="A16" s="134"/>
      <c r="B16" s="135"/>
      <c r="C16" s="152" t="s">
        <v>178</v>
      </c>
      <c r="D16" s="138"/>
      <c r="E16" s="182"/>
      <c r="F16" s="192"/>
      <c r="G16" s="192"/>
      <c r="H16" s="137"/>
      <c r="I16" s="136"/>
      <c r="J16" s="136"/>
      <c r="K16" s="136"/>
      <c r="L16" s="136"/>
      <c r="M16" s="137"/>
      <c r="N16" s="137"/>
      <c r="O16" s="137"/>
      <c r="P16" s="128"/>
      <c r="Q16" s="128"/>
      <c r="R16" s="128"/>
      <c r="S16" s="128"/>
      <c r="T16" s="128"/>
      <c r="U16" s="128"/>
      <c r="V16" s="128"/>
      <c r="W16" s="128" t="s">
        <v>171</v>
      </c>
      <c r="X16" s="128">
        <v>0</v>
      </c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outlineLevel="3" x14ac:dyDescent="0.2">
      <c r="A17" s="134"/>
      <c r="B17" s="135"/>
      <c r="C17" s="152" t="s">
        <v>179</v>
      </c>
      <c r="D17" s="138"/>
      <c r="E17" s="182">
        <v>4.03</v>
      </c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ht="22.5" outlineLevel="1" x14ac:dyDescent="0.2">
      <c r="A18" s="144">
        <v>4</v>
      </c>
      <c r="B18" s="145" t="s">
        <v>180</v>
      </c>
      <c r="C18" s="151" t="s">
        <v>181</v>
      </c>
      <c r="D18" s="146" t="s">
        <v>166</v>
      </c>
      <c r="E18" s="181">
        <v>40.368000000000002</v>
      </c>
      <c r="F18" s="190"/>
      <c r="G18" s="191">
        <f>ROUND(E18*F18,2)</f>
        <v>0</v>
      </c>
      <c r="H18" s="137">
        <v>21</v>
      </c>
      <c r="I18" s="136">
        <v>4.4139999999999999E-2</v>
      </c>
      <c r="J18" s="136">
        <f>ROUND(E18*I18,2)</f>
        <v>1.78</v>
      </c>
      <c r="K18" s="136">
        <v>0</v>
      </c>
      <c r="L18" s="136">
        <f>ROUND(E18*K18,2)</f>
        <v>0</v>
      </c>
      <c r="M18" s="137" t="s">
        <v>167</v>
      </c>
      <c r="N18" s="137" t="s">
        <v>167</v>
      </c>
      <c r="O18" s="137" t="s">
        <v>168</v>
      </c>
      <c r="P18" s="128"/>
      <c r="Q18" s="128"/>
      <c r="R18" s="128"/>
      <c r="S18" s="128"/>
      <c r="T18" s="128"/>
      <c r="U18" s="128"/>
      <c r="V18" s="128"/>
      <c r="W18" s="128" t="s">
        <v>169</v>
      </c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outlineLevel="2" x14ac:dyDescent="0.2">
      <c r="A19" s="134"/>
      <c r="B19" s="135"/>
      <c r="C19" s="152" t="s">
        <v>412</v>
      </c>
      <c r="D19" s="138"/>
      <c r="E19" s="182"/>
      <c r="F19" s="192"/>
      <c r="G19" s="192"/>
      <c r="H19" s="137"/>
      <c r="I19" s="136"/>
      <c r="J19" s="136"/>
      <c r="K19" s="136"/>
      <c r="L19" s="136"/>
      <c r="M19" s="137"/>
      <c r="N19" s="137"/>
      <c r="O19" s="137"/>
      <c r="P19" s="128"/>
      <c r="Q19" s="128"/>
      <c r="R19" s="128"/>
      <c r="S19" s="128"/>
      <c r="T19" s="128"/>
      <c r="U19" s="128"/>
      <c r="V19" s="128"/>
      <c r="W19" s="128" t="s">
        <v>171</v>
      </c>
      <c r="X19" s="128">
        <v>0</v>
      </c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outlineLevel="3" x14ac:dyDescent="0.2">
      <c r="A20" s="134"/>
      <c r="B20" s="135"/>
      <c r="C20" s="152" t="s">
        <v>413</v>
      </c>
      <c r="D20" s="138"/>
      <c r="E20" s="182">
        <v>40.369999999999997</v>
      </c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x14ac:dyDescent="0.2">
      <c r="A21" s="141" t="s">
        <v>162</v>
      </c>
      <c r="B21" s="142" t="s">
        <v>95</v>
      </c>
      <c r="C21" s="150" t="s">
        <v>96</v>
      </c>
      <c r="D21" s="143"/>
      <c r="E21" s="180"/>
      <c r="F21" s="188"/>
      <c r="G21" s="189">
        <f>SUMIF(W22:W26,"&lt;&gt;NOR",G22:G26)</f>
        <v>0</v>
      </c>
      <c r="H21" s="140"/>
      <c r="I21" s="139"/>
      <c r="J21" s="139">
        <f>SUM(J22:J26)</f>
        <v>6.7399999999999993</v>
      </c>
      <c r="K21" s="139"/>
      <c r="L21" s="139">
        <f>SUM(L22:L26)</f>
        <v>0</v>
      </c>
      <c r="M21" s="140"/>
      <c r="N21" s="140"/>
      <c r="O21" s="140"/>
      <c r="W21" t="s">
        <v>163</v>
      </c>
    </row>
    <row r="22" spans="1:50" ht="22.5" outlineLevel="1" x14ac:dyDescent="0.2">
      <c r="A22" s="147">
        <v>5</v>
      </c>
      <c r="B22" s="148" t="s">
        <v>184</v>
      </c>
      <c r="C22" s="153" t="s">
        <v>185</v>
      </c>
      <c r="D22" s="149" t="s">
        <v>186</v>
      </c>
      <c r="E22" s="183">
        <v>2.6475</v>
      </c>
      <c r="F22" s="193"/>
      <c r="G22" s="194">
        <f>ROUND(E22*F22,2)</f>
        <v>0</v>
      </c>
      <c r="H22" s="137">
        <v>21</v>
      </c>
      <c r="I22" s="136">
        <v>2.5249999999999999</v>
      </c>
      <c r="J22" s="136">
        <f>ROUND(E22*I22,2)</f>
        <v>6.68</v>
      </c>
      <c r="K22" s="136">
        <v>0</v>
      </c>
      <c r="L22" s="136">
        <f>ROUND(E22*K22,2)</f>
        <v>0</v>
      </c>
      <c r="M22" s="137" t="s">
        <v>167</v>
      </c>
      <c r="N22" s="137" t="s">
        <v>167</v>
      </c>
      <c r="O22" s="137" t="s">
        <v>168</v>
      </c>
      <c r="P22" s="128"/>
      <c r="Q22" s="128"/>
      <c r="R22" s="128"/>
      <c r="S22" s="128"/>
      <c r="T22" s="128"/>
      <c r="U22" s="128"/>
      <c r="V22" s="128"/>
      <c r="W22" s="128" t="s">
        <v>169</v>
      </c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</row>
    <row r="23" spans="1:50" ht="22.5" outlineLevel="1" x14ac:dyDescent="0.2">
      <c r="A23" s="147">
        <v>6</v>
      </c>
      <c r="B23" s="148" t="s">
        <v>187</v>
      </c>
      <c r="C23" s="153" t="s">
        <v>188</v>
      </c>
      <c r="D23" s="149" t="s">
        <v>186</v>
      </c>
      <c r="E23" s="183">
        <v>2.6475</v>
      </c>
      <c r="F23" s="193"/>
      <c r="G23" s="194">
        <f>ROUND(E23*F23,2)</f>
        <v>0</v>
      </c>
      <c r="H23" s="137">
        <v>21</v>
      </c>
      <c r="I23" s="136">
        <v>0</v>
      </c>
      <c r="J23" s="136">
        <f>ROUND(E23*I23,2)</f>
        <v>0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ht="22.5" outlineLevel="1" x14ac:dyDescent="0.2">
      <c r="A24" s="144">
        <v>7</v>
      </c>
      <c r="B24" s="145" t="s">
        <v>189</v>
      </c>
      <c r="C24" s="151" t="s">
        <v>190</v>
      </c>
      <c r="D24" s="146" t="s">
        <v>191</v>
      </c>
      <c r="E24" s="181">
        <v>5.2420000000000001E-2</v>
      </c>
      <c r="F24" s="190"/>
      <c r="G24" s="191">
        <f>ROUND(E24*F24,2)</f>
        <v>0</v>
      </c>
      <c r="H24" s="137">
        <v>21</v>
      </c>
      <c r="I24" s="136">
        <v>1.0662499999999999</v>
      </c>
      <c r="J24" s="136">
        <f>ROUND(E24*I24,2)</f>
        <v>0.06</v>
      </c>
      <c r="K24" s="136">
        <v>0</v>
      </c>
      <c r="L24" s="136">
        <f>ROUND(E24*K24,2)</f>
        <v>0</v>
      </c>
      <c r="M24" s="137" t="s">
        <v>167</v>
      </c>
      <c r="N24" s="137" t="s">
        <v>167</v>
      </c>
      <c r="O24" s="137" t="s">
        <v>168</v>
      </c>
      <c r="P24" s="128"/>
      <c r="Q24" s="128"/>
      <c r="R24" s="128"/>
      <c r="S24" s="128"/>
      <c r="T24" s="128"/>
      <c r="U24" s="128"/>
      <c r="V24" s="128"/>
      <c r="W24" s="128" t="s">
        <v>169</v>
      </c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2" x14ac:dyDescent="0.2">
      <c r="A25" s="134"/>
      <c r="B25" s="135"/>
      <c r="C25" s="152" t="s">
        <v>192</v>
      </c>
      <c r="D25" s="138"/>
      <c r="E25" s="182"/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outlineLevel="3" x14ac:dyDescent="0.2">
      <c r="A26" s="134"/>
      <c r="B26" s="135"/>
      <c r="C26" s="152" t="s">
        <v>193</v>
      </c>
      <c r="D26" s="138"/>
      <c r="E26" s="182">
        <v>0.05</v>
      </c>
      <c r="F26" s="192"/>
      <c r="G26" s="192"/>
      <c r="H26" s="137"/>
      <c r="I26" s="136"/>
      <c r="J26" s="136"/>
      <c r="K26" s="136"/>
      <c r="L26" s="136"/>
      <c r="M26" s="137"/>
      <c r="N26" s="137"/>
      <c r="O26" s="137"/>
      <c r="P26" s="128"/>
      <c r="Q26" s="128"/>
      <c r="R26" s="128"/>
      <c r="S26" s="128"/>
      <c r="T26" s="128"/>
      <c r="U26" s="128"/>
      <c r="V26" s="128"/>
      <c r="W26" s="128" t="s">
        <v>171</v>
      </c>
      <c r="X26" s="128">
        <v>0</v>
      </c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x14ac:dyDescent="0.2">
      <c r="A27" s="141" t="s">
        <v>162</v>
      </c>
      <c r="B27" s="142" t="s">
        <v>97</v>
      </c>
      <c r="C27" s="150" t="s">
        <v>98</v>
      </c>
      <c r="D27" s="143"/>
      <c r="E27" s="180"/>
      <c r="F27" s="188"/>
      <c r="G27" s="189">
        <f>SUMIF(W28:W29,"&lt;&gt;NOR",G28:G29)</f>
        <v>0</v>
      </c>
      <c r="H27" s="140"/>
      <c r="I27" s="139"/>
      <c r="J27" s="139">
        <f>SUM(J28:J29)</f>
        <v>7.0000000000000007E-2</v>
      </c>
      <c r="K27" s="139"/>
      <c r="L27" s="139">
        <f>SUM(L28:L29)</f>
        <v>0</v>
      </c>
      <c r="M27" s="140"/>
      <c r="N27" s="140"/>
      <c r="O27" s="140"/>
      <c r="W27" t="s">
        <v>163</v>
      </c>
    </row>
    <row r="28" spans="1:50" ht="22.5" outlineLevel="1" x14ac:dyDescent="0.2">
      <c r="A28" s="147">
        <v>8</v>
      </c>
      <c r="B28" s="148" t="s">
        <v>194</v>
      </c>
      <c r="C28" s="153" t="s">
        <v>195</v>
      </c>
      <c r="D28" s="149" t="s">
        <v>196</v>
      </c>
      <c r="E28" s="183">
        <v>1</v>
      </c>
      <c r="F28" s="193"/>
      <c r="G28" s="194">
        <f>ROUND(E28*F28,2)</f>
        <v>0</v>
      </c>
      <c r="H28" s="137">
        <v>21</v>
      </c>
      <c r="I28" s="136">
        <v>5.4109999999999998E-2</v>
      </c>
      <c r="J28" s="136">
        <f>ROUND(E28*I28,2)</f>
        <v>0.05</v>
      </c>
      <c r="K28" s="136">
        <v>0</v>
      </c>
      <c r="L28" s="136">
        <f>ROUND(E28*K28,2)</f>
        <v>0</v>
      </c>
      <c r="M28" s="137" t="s">
        <v>167</v>
      </c>
      <c r="N28" s="137" t="s">
        <v>167</v>
      </c>
      <c r="O28" s="137" t="s">
        <v>168</v>
      </c>
      <c r="P28" s="128"/>
      <c r="Q28" s="128"/>
      <c r="R28" s="128"/>
      <c r="S28" s="128"/>
      <c r="T28" s="128"/>
      <c r="U28" s="128"/>
      <c r="V28" s="128"/>
      <c r="W28" s="128" t="s">
        <v>169</v>
      </c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1" x14ac:dyDescent="0.2">
      <c r="A29" s="147">
        <v>9</v>
      </c>
      <c r="B29" s="148" t="s">
        <v>197</v>
      </c>
      <c r="C29" s="153" t="s">
        <v>198</v>
      </c>
      <c r="D29" s="149" t="s">
        <v>196</v>
      </c>
      <c r="E29" s="183">
        <v>1</v>
      </c>
      <c r="F29" s="193"/>
      <c r="G29" s="194">
        <f>ROUND(E29*F29,2)</f>
        <v>0</v>
      </c>
      <c r="H29" s="137">
        <v>21</v>
      </c>
      <c r="I29" s="136">
        <v>1.72E-2</v>
      </c>
      <c r="J29" s="136">
        <f>ROUND(E29*I29,2)</f>
        <v>0.02</v>
      </c>
      <c r="K29" s="136">
        <v>0</v>
      </c>
      <c r="L29" s="136">
        <f>ROUND(E29*K29,2)</f>
        <v>0</v>
      </c>
      <c r="M29" s="137" t="s">
        <v>167</v>
      </c>
      <c r="N29" s="137" t="s">
        <v>167</v>
      </c>
      <c r="O29" s="137" t="s">
        <v>200</v>
      </c>
      <c r="P29" s="128"/>
      <c r="Q29" s="128"/>
      <c r="R29" s="128"/>
      <c r="S29" s="128"/>
      <c r="T29" s="128"/>
      <c r="U29" s="128"/>
      <c r="V29" s="128"/>
      <c r="W29" s="128" t="s">
        <v>201</v>
      </c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x14ac:dyDescent="0.2">
      <c r="A30" s="141" t="s">
        <v>162</v>
      </c>
      <c r="B30" s="142" t="s">
        <v>101</v>
      </c>
      <c r="C30" s="150" t="s">
        <v>102</v>
      </c>
      <c r="D30" s="143"/>
      <c r="E30" s="180"/>
      <c r="F30" s="188"/>
      <c r="G30" s="189">
        <f>SUMIF(W31:W31,"&lt;&gt;NOR",G31:G31)</f>
        <v>0</v>
      </c>
      <c r="H30" s="140"/>
      <c r="I30" s="139"/>
      <c r="J30" s="139">
        <f>SUM(J31:J31)</f>
        <v>0.01</v>
      </c>
      <c r="K30" s="139"/>
      <c r="L30" s="139">
        <f>SUM(L31:L31)</f>
        <v>0</v>
      </c>
      <c r="M30" s="140"/>
      <c r="N30" s="140"/>
      <c r="O30" s="140"/>
      <c r="W30" t="s">
        <v>163</v>
      </c>
    </row>
    <row r="31" spans="1:50" ht="22.5" outlineLevel="1" x14ac:dyDescent="0.2">
      <c r="A31" s="147">
        <v>10</v>
      </c>
      <c r="B31" s="148" t="s">
        <v>202</v>
      </c>
      <c r="C31" s="153" t="s">
        <v>203</v>
      </c>
      <c r="D31" s="149" t="s">
        <v>166</v>
      </c>
      <c r="E31" s="183">
        <v>10.59</v>
      </c>
      <c r="F31" s="193"/>
      <c r="G31" s="194">
        <f>ROUND(E31*F31,2)</f>
        <v>0</v>
      </c>
      <c r="H31" s="137">
        <v>21</v>
      </c>
      <c r="I31" s="136">
        <v>1.2099999999999999E-3</v>
      </c>
      <c r="J31" s="136">
        <f>ROUND(E31*I31,2)</f>
        <v>0.01</v>
      </c>
      <c r="K31" s="136">
        <v>0</v>
      </c>
      <c r="L31" s="136">
        <f>ROUND(E31*K31,2)</f>
        <v>0</v>
      </c>
      <c r="M31" s="137" t="s">
        <v>167</v>
      </c>
      <c r="N31" s="137" t="s">
        <v>167</v>
      </c>
      <c r="O31" s="137" t="s">
        <v>168</v>
      </c>
      <c r="P31" s="128"/>
      <c r="Q31" s="128"/>
      <c r="R31" s="128"/>
      <c r="S31" s="128"/>
      <c r="T31" s="128"/>
      <c r="U31" s="128"/>
      <c r="V31" s="128"/>
      <c r="W31" s="128" t="s">
        <v>169</v>
      </c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ht="25.5" x14ac:dyDescent="0.2">
      <c r="A32" s="141" t="s">
        <v>162</v>
      </c>
      <c r="B32" s="142" t="s">
        <v>103</v>
      </c>
      <c r="C32" s="150" t="s">
        <v>104</v>
      </c>
      <c r="D32" s="143"/>
      <c r="E32" s="180"/>
      <c r="F32" s="188"/>
      <c r="G32" s="189">
        <f>SUMIF(W33:W33,"&lt;&gt;NOR",G33:G33)</f>
        <v>0</v>
      </c>
      <c r="H32" s="140"/>
      <c r="I32" s="139"/>
      <c r="J32" s="139">
        <f>SUM(J33:J33)</f>
        <v>0</v>
      </c>
      <c r="K32" s="139"/>
      <c r="L32" s="139">
        <f>SUM(L33:L33)</f>
        <v>0</v>
      </c>
      <c r="M32" s="140"/>
      <c r="N32" s="140"/>
      <c r="O32" s="140"/>
      <c r="W32" t="s">
        <v>163</v>
      </c>
    </row>
    <row r="33" spans="1:50" ht="45" outlineLevel="1" x14ac:dyDescent="0.2">
      <c r="A33" s="147">
        <v>11</v>
      </c>
      <c r="B33" s="148" t="s">
        <v>204</v>
      </c>
      <c r="C33" s="153" t="s">
        <v>205</v>
      </c>
      <c r="D33" s="149" t="s">
        <v>166</v>
      </c>
      <c r="E33" s="183">
        <v>10.59</v>
      </c>
      <c r="F33" s="193"/>
      <c r="G33" s="194">
        <f>ROUND(E33*F33,2)</f>
        <v>0</v>
      </c>
      <c r="H33" s="137">
        <v>21</v>
      </c>
      <c r="I33" s="136">
        <v>4.0000000000000003E-5</v>
      </c>
      <c r="J33" s="136">
        <f>ROUND(E33*I33,2)</f>
        <v>0</v>
      </c>
      <c r="K33" s="136">
        <v>0</v>
      </c>
      <c r="L33" s="136">
        <f>ROUND(E33*K33,2)</f>
        <v>0</v>
      </c>
      <c r="M33" s="137" t="s">
        <v>167</v>
      </c>
      <c r="N33" s="137" t="s">
        <v>167</v>
      </c>
      <c r="O33" s="137" t="s">
        <v>168</v>
      </c>
      <c r="P33" s="128"/>
      <c r="Q33" s="128"/>
      <c r="R33" s="128"/>
      <c r="S33" s="128"/>
      <c r="T33" s="128"/>
      <c r="U33" s="128"/>
      <c r="V33" s="128"/>
      <c r="W33" s="128" t="s">
        <v>169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x14ac:dyDescent="0.2">
      <c r="A34" s="141" t="s">
        <v>162</v>
      </c>
      <c r="B34" s="142" t="s">
        <v>105</v>
      </c>
      <c r="C34" s="150" t="s">
        <v>106</v>
      </c>
      <c r="D34" s="143"/>
      <c r="E34" s="180"/>
      <c r="F34" s="188"/>
      <c r="G34" s="189">
        <f>SUMIF(W35:W58,"&lt;&gt;NOR",G35:G58)</f>
        <v>0</v>
      </c>
      <c r="H34" s="140"/>
      <c r="I34" s="139"/>
      <c r="J34" s="139">
        <f>SUM(J35:J58)</f>
        <v>0</v>
      </c>
      <c r="K34" s="139"/>
      <c r="L34" s="139">
        <f>SUM(L35:L58)</f>
        <v>9.85</v>
      </c>
      <c r="M34" s="140"/>
      <c r="N34" s="140"/>
      <c r="O34" s="140"/>
      <c r="W34" t="s">
        <v>163</v>
      </c>
    </row>
    <row r="35" spans="1:50" ht="22.5" outlineLevel="1" x14ac:dyDescent="0.2">
      <c r="A35" s="144">
        <v>12</v>
      </c>
      <c r="B35" s="145" t="s">
        <v>206</v>
      </c>
      <c r="C35" s="151" t="s">
        <v>207</v>
      </c>
      <c r="D35" s="146" t="s">
        <v>166</v>
      </c>
      <c r="E35" s="181">
        <v>4.5</v>
      </c>
      <c r="F35" s="190"/>
      <c r="G35" s="191">
        <f>ROUND(E35*F35,2)</f>
        <v>0</v>
      </c>
      <c r="H35" s="137">
        <v>21</v>
      </c>
      <c r="I35" s="136">
        <v>6.7000000000000002E-4</v>
      </c>
      <c r="J35" s="136">
        <f>ROUND(E35*I35,2)</f>
        <v>0</v>
      </c>
      <c r="K35" s="136">
        <v>0.31900000000000001</v>
      </c>
      <c r="L35" s="136">
        <f>ROUND(E35*K35,2)</f>
        <v>1.44</v>
      </c>
      <c r="M35" s="137" t="s">
        <v>167</v>
      </c>
      <c r="N35" s="137" t="s">
        <v>167</v>
      </c>
      <c r="O35" s="137" t="s">
        <v>168</v>
      </c>
      <c r="P35" s="128"/>
      <c r="Q35" s="128"/>
      <c r="R35" s="128"/>
      <c r="S35" s="128"/>
      <c r="T35" s="128"/>
      <c r="U35" s="128"/>
      <c r="V35" s="128"/>
      <c r="W35" s="128" t="s">
        <v>169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outlineLevel="2" x14ac:dyDescent="0.2">
      <c r="A36" s="134"/>
      <c r="B36" s="135"/>
      <c r="C36" s="152" t="s">
        <v>208</v>
      </c>
      <c r="D36" s="138"/>
      <c r="E36" s="182"/>
      <c r="F36" s="192"/>
      <c r="G36" s="192"/>
      <c r="H36" s="137"/>
      <c r="I36" s="136"/>
      <c r="J36" s="136"/>
      <c r="K36" s="136"/>
      <c r="L36" s="136"/>
      <c r="M36" s="137"/>
      <c r="N36" s="137"/>
      <c r="O36" s="137"/>
      <c r="P36" s="128"/>
      <c r="Q36" s="128"/>
      <c r="R36" s="128"/>
      <c r="S36" s="128"/>
      <c r="T36" s="128"/>
      <c r="U36" s="128"/>
      <c r="V36" s="128"/>
      <c r="W36" s="128" t="s">
        <v>171</v>
      </c>
      <c r="X36" s="128">
        <v>0</v>
      </c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outlineLevel="3" x14ac:dyDescent="0.2">
      <c r="A37" s="134"/>
      <c r="B37" s="135"/>
      <c r="C37" s="152" t="s">
        <v>209</v>
      </c>
      <c r="D37" s="138"/>
      <c r="E37" s="182">
        <v>4.5</v>
      </c>
      <c r="F37" s="192"/>
      <c r="G37" s="192"/>
      <c r="H37" s="137"/>
      <c r="I37" s="136"/>
      <c r="J37" s="136"/>
      <c r="K37" s="136"/>
      <c r="L37" s="136"/>
      <c r="M37" s="137"/>
      <c r="N37" s="137"/>
      <c r="O37" s="137"/>
      <c r="P37" s="128"/>
      <c r="Q37" s="128"/>
      <c r="R37" s="128"/>
      <c r="S37" s="128"/>
      <c r="T37" s="128"/>
      <c r="U37" s="128"/>
      <c r="V37" s="128"/>
      <c r="W37" s="128" t="s">
        <v>171</v>
      </c>
      <c r="X37" s="128">
        <v>0</v>
      </c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ht="33.75" outlineLevel="1" x14ac:dyDescent="0.2">
      <c r="A38" s="144">
        <v>13</v>
      </c>
      <c r="B38" s="145" t="s">
        <v>210</v>
      </c>
      <c r="C38" s="151" t="s">
        <v>211</v>
      </c>
      <c r="D38" s="146" t="s">
        <v>186</v>
      </c>
      <c r="E38" s="181">
        <v>2.6475</v>
      </c>
      <c r="F38" s="190"/>
      <c r="G38" s="191">
        <f>ROUND(E38*F38,2)</f>
        <v>0</v>
      </c>
      <c r="H38" s="137">
        <v>21</v>
      </c>
      <c r="I38" s="136">
        <v>0</v>
      </c>
      <c r="J38" s="136">
        <f>ROUND(E38*I38,2)</f>
        <v>0</v>
      </c>
      <c r="K38" s="136">
        <v>2.2000000000000002</v>
      </c>
      <c r="L38" s="136">
        <f>ROUND(E38*K38,2)</f>
        <v>5.82</v>
      </c>
      <c r="M38" s="137" t="s">
        <v>167</v>
      </c>
      <c r="N38" s="137" t="s">
        <v>167</v>
      </c>
      <c r="O38" s="137" t="s">
        <v>168</v>
      </c>
      <c r="P38" s="128"/>
      <c r="Q38" s="128"/>
      <c r="R38" s="128"/>
      <c r="S38" s="128"/>
      <c r="T38" s="128"/>
      <c r="U38" s="128"/>
      <c r="V38" s="128"/>
      <c r="W38" s="128" t="s">
        <v>169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1:50" outlineLevel="2" x14ac:dyDescent="0.2">
      <c r="A39" s="134"/>
      <c r="B39" s="135"/>
      <c r="C39" s="152" t="s">
        <v>212</v>
      </c>
      <c r="D39" s="138"/>
      <c r="E39" s="182"/>
      <c r="F39" s="192"/>
      <c r="G39" s="192"/>
      <c r="H39" s="137"/>
      <c r="I39" s="136"/>
      <c r="J39" s="136"/>
      <c r="K39" s="136"/>
      <c r="L39" s="136"/>
      <c r="M39" s="137"/>
      <c r="N39" s="137"/>
      <c r="O39" s="137"/>
      <c r="P39" s="128"/>
      <c r="Q39" s="128"/>
      <c r="R39" s="128"/>
      <c r="S39" s="128"/>
      <c r="T39" s="128"/>
      <c r="U39" s="128"/>
      <c r="V39" s="128"/>
      <c r="W39" s="128" t="s">
        <v>171</v>
      </c>
      <c r="X39" s="128">
        <v>0</v>
      </c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3" x14ac:dyDescent="0.2">
      <c r="A40" s="134"/>
      <c r="B40" s="135"/>
      <c r="C40" s="152" t="s">
        <v>213</v>
      </c>
      <c r="D40" s="138"/>
      <c r="E40" s="182">
        <v>2.65</v>
      </c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ht="22.5" outlineLevel="1" x14ac:dyDescent="0.2">
      <c r="A41" s="144">
        <v>14</v>
      </c>
      <c r="B41" s="145" t="s">
        <v>214</v>
      </c>
      <c r="C41" s="151" t="s">
        <v>215</v>
      </c>
      <c r="D41" s="146" t="s">
        <v>166</v>
      </c>
      <c r="E41" s="181">
        <v>10.59</v>
      </c>
      <c r="F41" s="190"/>
      <c r="G41" s="191">
        <f>ROUND(E41*F41,2)</f>
        <v>0</v>
      </c>
      <c r="H41" s="137">
        <v>21</v>
      </c>
      <c r="I41" s="136">
        <v>0</v>
      </c>
      <c r="J41" s="136">
        <f>ROUND(E41*I41,2)</f>
        <v>0</v>
      </c>
      <c r="K41" s="136">
        <v>0.02</v>
      </c>
      <c r="L41" s="136">
        <f>ROUND(E41*K41,2)</f>
        <v>0.21</v>
      </c>
      <c r="M41" s="137" t="s">
        <v>167</v>
      </c>
      <c r="N41" s="137" t="s">
        <v>167</v>
      </c>
      <c r="O41" s="137" t="s">
        <v>168</v>
      </c>
      <c r="P41" s="128"/>
      <c r="Q41" s="128"/>
      <c r="R41" s="128"/>
      <c r="S41" s="128"/>
      <c r="T41" s="128"/>
      <c r="U41" s="128"/>
      <c r="V41" s="128"/>
      <c r="W41" s="128" t="s">
        <v>169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outlineLevel="2" x14ac:dyDescent="0.2">
      <c r="A42" s="134"/>
      <c r="B42" s="135"/>
      <c r="C42" s="152" t="s">
        <v>216</v>
      </c>
      <c r="D42" s="138"/>
      <c r="E42" s="182"/>
      <c r="F42" s="192"/>
      <c r="G42" s="192"/>
      <c r="H42" s="137"/>
      <c r="I42" s="136"/>
      <c r="J42" s="136"/>
      <c r="K42" s="136"/>
      <c r="L42" s="136"/>
      <c r="M42" s="137"/>
      <c r="N42" s="137"/>
      <c r="O42" s="137"/>
      <c r="P42" s="128"/>
      <c r="Q42" s="128"/>
      <c r="R42" s="128"/>
      <c r="S42" s="128"/>
      <c r="T42" s="128"/>
      <c r="U42" s="128"/>
      <c r="V42" s="128"/>
      <c r="W42" s="128" t="s">
        <v>171</v>
      </c>
      <c r="X42" s="128">
        <v>0</v>
      </c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3" x14ac:dyDescent="0.2">
      <c r="A43" s="134"/>
      <c r="B43" s="135"/>
      <c r="C43" s="152" t="s">
        <v>217</v>
      </c>
      <c r="D43" s="138"/>
      <c r="E43" s="182">
        <v>10.59</v>
      </c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ht="22.5" outlineLevel="1" x14ac:dyDescent="0.2">
      <c r="A44" s="147">
        <v>15</v>
      </c>
      <c r="B44" s="148" t="s">
        <v>218</v>
      </c>
      <c r="C44" s="153" t="s">
        <v>219</v>
      </c>
      <c r="D44" s="149" t="s">
        <v>196</v>
      </c>
      <c r="E44" s="183">
        <v>1</v>
      </c>
      <c r="F44" s="193"/>
      <c r="G44" s="194">
        <f>ROUND(E44*F44,2)</f>
        <v>0</v>
      </c>
      <c r="H44" s="137">
        <v>21</v>
      </c>
      <c r="I44" s="136">
        <v>0</v>
      </c>
      <c r="J44" s="136">
        <f>ROUND(E44*I44,2)</f>
        <v>0</v>
      </c>
      <c r="K44" s="136">
        <v>0</v>
      </c>
      <c r="L44" s="136">
        <f>ROUND(E44*K44,2)</f>
        <v>0</v>
      </c>
      <c r="M44" s="137" t="s">
        <v>167</v>
      </c>
      <c r="N44" s="137" t="s">
        <v>167</v>
      </c>
      <c r="O44" s="137" t="s">
        <v>168</v>
      </c>
      <c r="P44" s="128"/>
      <c r="Q44" s="128"/>
      <c r="R44" s="128"/>
      <c r="S44" s="128"/>
      <c r="T44" s="128"/>
      <c r="U44" s="128"/>
      <c r="V44" s="128"/>
      <c r="W44" s="128" t="s">
        <v>169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ht="45" outlineLevel="1" x14ac:dyDescent="0.2">
      <c r="A45" s="147">
        <v>16</v>
      </c>
      <c r="B45" s="148" t="s">
        <v>220</v>
      </c>
      <c r="C45" s="153" t="s">
        <v>221</v>
      </c>
      <c r="D45" s="149" t="s">
        <v>166</v>
      </c>
      <c r="E45" s="183">
        <v>1.6</v>
      </c>
      <c r="F45" s="193"/>
      <c r="G45" s="194">
        <f>ROUND(E45*F45,2)</f>
        <v>0</v>
      </c>
      <c r="H45" s="137">
        <v>21</v>
      </c>
      <c r="I45" s="136">
        <v>1.17E-3</v>
      </c>
      <c r="J45" s="136">
        <f>ROUND(E45*I45,2)</f>
        <v>0</v>
      </c>
      <c r="K45" s="136">
        <v>7.5999999999999998E-2</v>
      </c>
      <c r="L45" s="136">
        <f>ROUND(E45*K45,2)</f>
        <v>0.12</v>
      </c>
      <c r="M45" s="137" t="s">
        <v>167</v>
      </c>
      <c r="N45" s="137" t="s">
        <v>167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169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ht="22.5" outlineLevel="1" x14ac:dyDescent="0.2">
      <c r="A46" s="144">
        <v>17</v>
      </c>
      <c r="B46" s="145" t="s">
        <v>223</v>
      </c>
      <c r="C46" s="151" t="s">
        <v>224</v>
      </c>
      <c r="D46" s="146" t="s">
        <v>166</v>
      </c>
      <c r="E46" s="181">
        <v>32.479999999999997</v>
      </c>
      <c r="F46" s="190"/>
      <c r="G46" s="191">
        <f>ROUND(E46*F46,2)</f>
        <v>0</v>
      </c>
      <c r="H46" s="137">
        <v>21</v>
      </c>
      <c r="I46" s="136">
        <v>0</v>
      </c>
      <c r="J46" s="136">
        <f>ROUND(E46*I46,2)</f>
        <v>0</v>
      </c>
      <c r="K46" s="136">
        <v>6.8000000000000005E-2</v>
      </c>
      <c r="L46" s="136">
        <f>ROUND(E46*K46,2)</f>
        <v>2.21</v>
      </c>
      <c r="M46" s="137" t="s">
        <v>167</v>
      </c>
      <c r="N46" s="137" t="s">
        <v>167</v>
      </c>
      <c r="O46" s="137" t="s">
        <v>168</v>
      </c>
      <c r="P46" s="128"/>
      <c r="Q46" s="128"/>
      <c r="R46" s="128"/>
      <c r="S46" s="128"/>
      <c r="T46" s="128"/>
      <c r="U46" s="128"/>
      <c r="V46" s="128"/>
      <c r="W46" s="128" t="s">
        <v>169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2" x14ac:dyDescent="0.2">
      <c r="A47" s="134"/>
      <c r="B47" s="135"/>
      <c r="C47" s="152" t="s">
        <v>225</v>
      </c>
      <c r="D47" s="138"/>
      <c r="E47" s="182"/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outlineLevel="3" x14ac:dyDescent="0.2">
      <c r="A48" s="134"/>
      <c r="B48" s="135"/>
      <c r="C48" s="152" t="s">
        <v>226</v>
      </c>
      <c r="D48" s="138"/>
      <c r="E48" s="182">
        <v>32.479999999999997</v>
      </c>
      <c r="F48" s="192"/>
      <c r="G48" s="192"/>
      <c r="H48" s="137"/>
      <c r="I48" s="136"/>
      <c r="J48" s="136"/>
      <c r="K48" s="136"/>
      <c r="L48" s="136"/>
      <c r="M48" s="137"/>
      <c r="N48" s="137"/>
      <c r="O48" s="137"/>
      <c r="P48" s="128"/>
      <c r="Q48" s="128"/>
      <c r="R48" s="128"/>
      <c r="S48" s="128"/>
      <c r="T48" s="128"/>
      <c r="U48" s="128"/>
      <c r="V48" s="128"/>
      <c r="W48" s="128" t="s">
        <v>171</v>
      </c>
      <c r="X48" s="128">
        <v>0</v>
      </c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1" x14ac:dyDescent="0.2">
      <c r="A49" s="147">
        <v>18</v>
      </c>
      <c r="B49" s="148" t="s">
        <v>227</v>
      </c>
      <c r="C49" s="153" t="s">
        <v>228</v>
      </c>
      <c r="D49" s="149" t="s">
        <v>196</v>
      </c>
      <c r="E49" s="183">
        <v>1</v>
      </c>
      <c r="F49" s="193"/>
      <c r="G49" s="194">
        <f t="shared" ref="G49:G54" si="0">ROUND(E49*F49,2)</f>
        <v>0</v>
      </c>
      <c r="H49" s="137">
        <v>21</v>
      </c>
      <c r="I49" s="136">
        <v>0</v>
      </c>
      <c r="J49" s="136">
        <f t="shared" ref="J49:J54" si="1">ROUND(E49*I49,2)</f>
        <v>0</v>
      </c>
      <c r="K49" s="136">
        <v>2.027E-2</v>
      </c>
      <c r="L49" s="136">
        <f t="shared" ref="L49:L54" si="2">ROUND(E49*K49,2)</f>
        <v>0.02</v>
      </c>
      <c r="M49" s="137" t="s">
        <v>167</v>
      </c>
      <c r="N49" s="137" t="s">
        <v>167</v>
      </c>
      <c r="O49" s="137" t="s">
        <v>168</v>
      </c>
      <c r="P49" s="128"/>
      <c r="Q49" s="128"/>
      <c r="R49" s="128"/>
      <c r="S49" s="128"/>
      <c r="T49" s="128"/>
      <c r="U49" s="128"/>
      <c r="V49" s="128"/>
      <c r="W49" s="128" t="s">
        <v>169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ht="22.5" outlineLevel="1" x14ac:dyDescent="0.2">
      <c r="A50" s="147">
        <v>19</v>
      </c>
      <c r="B50" s="148" t="s">
        <v>229</v>
      </c>
      <c r="C50" s="153" t="s">
        <v>230</v>
      </c>
      <c r="D50" s="149" t="s">
        <v>231</v>
      </c>
      <c r="E50" s="183">
        <v>1</v>
      </c>
      <c r="F50" s="193"/>
      <c r="G50" s="194">
        <f t="shared" si="0"/>
        <v>0</v>
      </c>
      <c r="H50" s="137">
        <v>21</v>
      </c>
      <c r="I50" s="136">
        <v>0</v>
      </c>
      <c r="J50" s="136">
        <f t="shared" si="1"/>
        <v>0</v>
      </c>
      <c r="K50" s="136">
        <v>2.9E-4</v>
      </c>
      <c r="L50" s="136">
        <f t="shared" si="2"/>
        <v>0</v>
      </c>
      <c r="M50" s="137" t="s">
        <v>167</v>
      </c>
      <c r="N50" s="137" t="s">
        <v>199</v>
      </c>
      <c r="O50" s="137" t="s">
        <v>168</v>
      </c>
      <c r="P50" s="128"/>
      <c r="Q50" s="128"/>
      <c r="R50" s="128"/>
      <c r="S50" s="128"/>
      <c r="T50" s="128"/>
      <c r="U50" s="128"/>
      <c r="V50" s="128"/>
      <c r="W50" s="128" t="s">
        <v>169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ht="22.5" outlineLevel="1" x14ac:dyDescent="0.2">
      <c r="A51" s="147">
        <v>20</v>
      </c>
      <c r="B51" s="148" t="s">
        <v>232</v>
      </c>
      <c r="C51" s="153" t="s">
        <v>233</v>
      </c>
      <c r="D51" s="149" t="s">
        <v>234</v>
      </c>
      <c r="E51" s="183">
        <v>1</v>
      </c>
      <c r="F51" s="193"/>
      <c r="G51" s="194">
        <f t="shared" si="0"/>
        <v>0</v>
      </c>
      <c r="H51" s="137">
        <v>21</v>
      </c>
      <c r="I51" s="136">
        <v>0</v>
      </c>
      <c r="J51" s="136">
        <f t="shared" si="1"/>
        <v>0</v>
      </c>
      <c r="K51" s="136">
        <v>1.9460000000000002E-2</v>
      </c>
      <c r="L51" s="136">
        <f t="shared" si="2"/>
        <v>0.02</v>
      </c>
      <c r="M51" s="137" t="s">
        <v>167</v>
      </c>
      <c r="N51" s="137" t="s">
        <v>167</v>
      </c>
      <c r="O51" s="137" t="s">
        <v>168</v>
      </c>
      <c r="P51" s="128"/>
      <c r="Q51" s="128"/>
      <c r="R51" s="128"/>
      <c r="S51" s="128"/>
      <c r="T51" s="128"/>
      <c r="U51" s="128"/>
      <c r="V51" s="128"/>
      <c r="W51" s="128" t="s">
        <v>169</v>
      </c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outlineLevel="1" x14ac:dyDescent="0.2">
      <c r="A52" s="147">
        <v>21</v>
      </c>
      <c r="B52" s="148" t="s">
        <v>235</v>
      </c>
      <c r="C52" s="153" t="s">
        <v>236</v>
      </c>
      <c r="D52" s="149" t="s">
        <v>234</v>
      </c>
      <c r="E52" s="183">
        <v>2</v>
      </c>
      <c r="F52" s="193"/>
      <c r="G52" s="194">
        <f t="shared" si="0"/>
        <v>0</v>
      </c>
      <c r="H52" s="137">
        <v>21</v>
      </c>
      <c r="I52" s="136">
        <v>0</v>
      </c>
      <c r="J52" s="136">
        <f t="shared" si="1"/>
        <v>0</v>
      </c>
      <c r="K52" s="136">
        <v>8.5999999999999998E-4</v>
      </c>
      <c r="L52" s="136">
        <f t="shared" si="2"/>
        <v>0</v>
      </c>
      <c r="M52" s="137" t="s">
        <v>167</v>
      </c>
      <c r="N52" s="137" t="s">
        <v>167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169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ht="22.5" outlineLevel="1" x14ac:dyDescent="0.2">
      <c r="A53" s="147">
        <v>22</v>
      </c>
      <c r="B53" s="148" t="s">
        <v>237</v>
      </c>
      <c r="C53" s="153" t="s">
        <v>238</v>
      </c>
      <c r="D53" s="149" t="s">
        <v>196</v>
      </c>
      <c r="E53" s="183">
        <v>3</v>
      </c>
      <c r="F53" s="193"/>
      <c r="G53" s="194">
        <f t="shared" si="0"/>
        <v>0</v>
      </c>
      <c r="H53" s="137">
        <v>21</v>
      </c>
      <c r="I53" s="136">
        <v>0</v>
      </c>
      <c r="J53" s="136">
        <f t="shared" si="1"/>
        <v>0</v>
      </c>
      <c r="K53" s="136">
        <v>2.2499999999999998E-3</v>
      </c>
      <c r="L53" s="136">
        <f t="shared" si="2"/>
        <v>0.01</v>
      </c>
      <c r="M53" s="137" t="s">
        <v>167</v>
      </c>
      <c r="N53" s="137" t="s">
        <v>167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169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ht="22.5" outlineLevel="1" x14ac:dyDescent="0.2">
      <c r="A54" s="144">
        <v>23</v>
      </c>
      <c r="B54" s="145" t="s">
        <v>239</v>
      </c>
      <c r="C54" s="151" t="s">
        <v>240</v>
      </c>
      <c r="D54" s="146" t="s">
        <v>166</v>
      </c>
      <c r="E54" s="181">
        <v>14.622</v>
      </c>
      <c r="F54" s="190"/>
      <c r="G54" s="191">
        <f t="shared" si="0"/>
        <v>0</v>
      </c>
      <c r="H54" s="137">
        <v>21</v>
      </c>
      <c r="I54" s="136">
        <v>0</v>
      </c>
      <c r="J54" s="136">
        <f t="shared" si="1"/>
        <v>0</v>
      </c>
      <c r="K54" s="136">
        <v>0</v>
      </c>
      <c r="L54" s="136">
        <f t="shared" si="2"/>
        <v>0</v>
      </c>
      <c r="M54" s="137" t="s">
        <v>167</v>
      </c>
      <c r="N54" s="137" t="s">
        <v>167</v>
      </c>
      <c r="O54" s="137" t="s">
        <v>168</v>
      </c>
      <c r="P54" s="128"/>
      <c r="Q54" s="128"/>
      <c r="R54" s="128"/>
      <c r="S54" s="128"/>
      <c r="T54" s="128"/>
      <c r="U54" s="128"/>
      <c r="V54" s="128"/>
      <c r="W54" s="128" t="s">
        <v>169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outlineLevel="2" x14ac:dyDescent="0.2">
      <c r="A55" s="134"/>
      <c r="B55" s="135"/>
      <c r="C55" s="152" t="s">
        <v>241</v>
      </c>
      <c r="D55" s="138"/>
      <c r="E55" s="182"/>
      <c r="F55" s="192"/>
      <c r="G55" s="192"/>
      <c r="H55" s="137"/>
      <c r="I55" s="136"/>
      <c r="J55" s="136"/>
      <c r="K55" s="136"/>
      <c r="L55" s="136"/>
      <c r="M55" s="137"/>
      <c r="N55" s="137"/>
      <c r="O55" s="137"/>
      <c r="P55" s="128"/>
      <c r="Q55" s="128"/>
      <c r="R55" s="128"/>
      <c r="S55" s="128"/>
      <c r="T55" s="128"/>
      <c r="U55" s="128"/>
      <c r="V55" s="128"/>
      <c r="W55" s="128" t="s">
        <v>171</v>
      </c>
      <c r="X55" s="128">
        <v>0</v>
      </c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outlineLevel="3" x14ac:dyDescent="0.2">
      <c r="A56" s="134"/>
      <c r="B56" s="135"/>
      <c r="C56" s="152" t="s">
        <v>178</v>
      </c>
      <c r="D56" s="138"/>
      <c r="E56" s="182"/>
      <c r="F56" s="192"/>
      <c r="G56" s="192"/>
      <c r="H56" s="137"/>
      <c r="I56" s="136"/>
      <c r="J56" s="136"/>
      <c r="K56" s="136"/>
      <c r="L56" s="136"/>
      <c r="M56" s="137"/>
      <c r="N56" s="137"/>
      <c r="O56" s="137"/>
      <c r="P56" s="128"/>
      <c r="Q56" s="128"/>
      <c r="R56" s="128"/>
      <c r="S56" s="128"/>
      <c r="T56" s="128"/>
      <c r="U56" s="128"/>
      <c r="V56" s="128"/>
      <c r="W56" s="128" t="s">
        <v>171</v>
      </c>
      <c r="X56" s="128">
        <v>0</v>
      </c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3" x14ac:dyDescent="0.2">
      <c r="A57" s="134"/>
      <c r="B57" s="135"/>
      <c r="C57" s="152" t="s">
        <v>242</v>
      </c>
      <c r="D57" s="138"/>
      <c r="E57" s="182">
        <v>14.62</v>
      </c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1" x14ac:dyDescent="0.2">
      <c r="A58" s="147">
        <v>24</v>
      </c>
      <c r="B58" s="148" t="s">
        <v>243</v>
      </c>
      <c r="C58" s="153" t="s">
        <v>244</v>
      </c>
      <c r="D58" s="149" t="s">
        <v>196</v>
      </c>
      <c r="E58" s="183">
        <v>1</v>
      </c>
      <c r="F58" s="193"/>
      <c r="G58" s="194">
        <f>ROUND(E58*F58,2)</f>
        <v>0</v>
      </c>
      <c r="H58" s="137">
        <v>21</v>
      </c>
      <c r="I58" s="136">
        <v>0</v>
      </c>
      <c r="J58" s="136">
        <f>ROUND(E58*I58,2)</f>
        <v>0</v>
      </c>
      <c r="K58" s="136">
        <v>0</v>
      </c>
      <c r="L58" s="136">
        <f>ROUND(E58*K58,2)</f>
        <v>0</v>
      </c>
      <c r="M58" s="137" t="s">
        <v>167</v>
      </c>
      <c r="N58" s="137" t="s">
        <v>167</v>
      </c>
      <c r="O58" s="137" t="s">
        <v>168</v>
      </c>
      <c r="P58" s="128"/>
      <c r="Q58" s="128"/>
      <c r="R58" s="128"/>
      <c r="S58" s="128"/>
      <c r="T58" s="128"/>
      <c r="U58" s="128"/>
      <c r="V58" s="128"/>
      <c r="W58" s="128" t="s">
        <v>245</v>
      </c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x14ac:dyDescent="0.2">
      <c r="A59" s="141" t="s">
        <v>162</v>
      </c>
      <c r="B59" s="142" t="s">
        <v>107</v>
      </c>
      <c r="C59" s="150" t="s">
        <v>108</v>
      </c>
      <c r="D59" s="143"/>
      <c r="E59" s="180"/>
      <c r="F59" s="188"/>
      <c r="G59" s="189">
        <f>SUMIF(W60:W60,"&lt;&gt;NOR",G60:G60)</f>
        <v>0</v>
      </c>
      <c r="H59" s="140"/>
      <c r="I59" s="139"/>
      <c r="J59" s="139">
        <f>SUM(J60:J60)</f>
        <v>0</v>
      </c>
      <c r="K59" s="139"/>
      <c r="L59" s="139">
        <f>SUM(L60:L60)</f>
        <v>0</v>
      </c>
      <c r="M59" s="140"/>
      <c r="N59" s="140"/>
      <c r="O59" s="140"/>
      <c r="W59" t="s">
        <v>163</v>
      </c>
    </row>
    <row r="60" spans="1:50" ht="33.75" outlineLevel="1" x14ac:dyDescent="0.2">
      <c r="A60" s="147">
        <v>25</v>
      </c>
      <c r="B60" s="148" t="s">
        <v>246</v>
      </c>
      <c r="C60" s="153" t="s">
        <v>247</v>
      </c>
      <c r="D60" s="149" t="s">
        <v>191</v>
      </c>
      <c r="E60" s="183">
        <v>9.1467600000000004</v>
      </c>
      <c r="F60" s="193"/>
      <c r="G60" s="194">
        <f>ROUND(E60*F60,2)</f>
        <v>0</v>
      </c>
      <c r="H60" s="137">
        <v>21</v>
      </c>
      <c r="I60" s="136">
        <v>0</v>
      </c>
      <c r="J60" s="136">
        <f>ROUND(E60*I60,2)</f>
        <v>0</v>
      </c>
      <c r="K60" s="136">
        <v>0</v>
      </c>
      <c r="L60" s="136">
        <f>ROUND(E60*K60,2)</f>
        <v>0</v>
      </c>
      <c r="M60" s="137" t="s">
        <v>167</v>
      </c>
      <c r="N60" s="137" t="s">
        <v>167</v>
      </c>
      <c r="O60" s="137" t="s">
        <v>248</v>
      </c>
      <c r="P60" s="128"/>
      <c r="Q60" s="128"/>
      <c r="R60" s="128"/>
      <c r="S60" s="128"/>
      <c r="T60" s="128"/>
      <c r="U60" s="128"/>
      <c r="V60" s="128"/>
      <c r="W60" s="128" t="s">
        <v>249</v>
      </c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x14ac:dyDescent="0.2">
      <c r="A61" s="141" t="s">
        <v>162</v>
      </c>
      <c r="B61" s="142" t="s">
        <v>109</v>
      </c>
      <c r="C61" s="150" t="s">
        <v>110</v>
      </c>
      <c r="D61" s="143"/>
      <c r="E61" s="180"/>
      <c r="F61" s="188"/>
      <c r="G61" s="189">
        <f>SUMIF(W62:W66,"&lt;&gt;NOR",G62:G66)</f>
        <v>0</v>
      </c>
      <c r="H61" s="140"/>
      <c r="I61" s="139"/>
      <c r="J61" s="139">
        <f>SUM(J62:J66)</f>
        <v>0.1</v>
      </c>
      <c r="K61" s="139"/>
      <c r="L61" s="139">
        <f>SUM(L62:L66)</f>
        <v>0</v>
      </c>
      <c r="M61" s="140"/>
      <c r="N61" s="140"/>
      <c r="O61" s="140"/>
      <c r="W61" t="s">
        <v>163</v>
      </c>
    </row>
    <row r="62" spans="1:50" outlineLevel="1" x14ac:dyDescent="0.2">
      <c r="A62" s="144">
        <v>26</v>
      </c>
      <c r="B62" s="145" t="s">
        <v>250</v>
      </c>
      <c r="C62" s="151" t="s">
        <v>251</v>
      </c>
      <c r="D62" s="146" t="s">
        <v>166</v>
      </c>
      <c r="E62" s="181">
        <v>27.39</v>
      </c>
      <c r="F62" s="190"/>
      <c r="G62" s="191">
        <f>ROUND(E62*F62,2)</f>
        <v>0</v>
      </c>
      <c r="H62" s="137">
        <v>21</v>
      </c>
      <c r="I62" s="136">
        <v>3.6800000000000001E-3</v>
      </c>
      <c r="J62" s="136">
        <f>ROUND(E62*I62,2)</f>
        <v>0.1</v>
      </c>
      <c r="K62" s="136">
        <v>0</v>
      </c>
      <c r="L62" s="136">
        <f>ROUND(E62*K62,2)</f>
        <v>0</v>
      </c>
      <c r="M62" s="137" t="s">
        <v>167</v>
      </c>
      <c r="N62" s="137" t="s">
        <v>167</v>
      </c>
      <c r="O62" s="137" t="s">
        <v>168</v>
      </c>
      <c r="P62" s="128"/>
      <c r="Q62" s="128"/>
      <c r="R62" s="128"/>
      <c r="S62" s="128"/>
      <c r="T62" s="128"/>
      <c r="U62" s="128"/>
      <c r="V62" s="128"/>
      <c r="W62" s="128" t="s">
        <v>252</v>
      </c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1:50" outlineLevel="2" x14ac:dyDescent="0.2">
      <c r="A63" s="134"/>
      <c r="B63" s="135"/>
      <c r="C63" s="152" t="s">
        <v>241</v>
      </c>
      <c r="D63" s="138"/>
      <c r="E63" s="182"/>
      <c r="F63" s="192"/>
      <c r="G63" s="192"/>
      <c r="H63" s="137"/>
      <c r="I63" s="136"/>
      <c r="J63" s="136"/>
      <c r="K63" s="136"/>
      <c r="L63" s="136"/>
      <c r="M63" s="137"/>
      <c r="N63" s="137"/>
      <c r="O63" s="137"/>
      <c r="P63" s="128"/>
      <c r="Q63" s="128"/>
      <c r="R63" s="128"/>
      <c r="S63" s="128"/>
      <c r="T63" s="128"/>
      <c r="U63" s="128"/>
      <c r="V63" s="128"/>
      <c r="W63" s="128" t="s">
        <v>171</v>
      </c>
      <c r="X63" s="128">
        <v>0</v>
      </c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1:50" outlineLevel="3" x14ac:dyDescent="0.2">
      <c r="A64" s="134"/>
      <c r="B64" s="135"/>
      <c r="C64" s="152" t="s">
        <v>414</v>
      </c>
      <c r="D64" s="138"/>
      <c r="E64" s="182"/>
      <c r="F64" s="192"/>
      <c r="G64" s="192"/>
      <c r="H64" s="137"/>
      <c r="I64" s="136"/>
      <c r="J64" s="136"/>
      <c r="K64" s="136"/>
      <c r="L64" s="136"/>
      <c r="M64" s="137"/>
      <c r="N64" s="137"/>
      <c r="O64" s="137"/>
      <c r="P64" s="128"/>
      <c r="Q64" s="128"/>
      <c r="R64" s="128"/>
      <c r="S64" s="128"/>
      <c r="T64" s="128"/>
      <c r="U64" s="128"/>
      <c r="V64" s="128"/>
      <c r="W64" s="128" t="s">
        <v>171</v>
      </c>
      <c r="X64" s="128">
        <v>0</v>
      </c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outlineLevel="3" x14ac:dyDescent="0.2">
      <c r="A65" s="134"/>
      <c r="B65" s="135"/>
      <c r="C65" s="152" t="s">
        <v>415</v>
      </c>
      <c r="D65" s="138"/>
      <c r="E65" s="182">
        <v>27.39</v>
      </c>
      <c r="F65" s="192"/>
      <c r="G65" s="192"/>
      <c r="H65" s="137"/>
      <c r="I65" s="136"/>
      <c r="J65" s="136"/>
      <c r="K65" s="136"/>
      <c r="L65" s="136"/>
      <c r="M65" s="137"/>
      <c r="N65" s="137"/>
      <c r="O65" s="137"/>
      <c r="P65" s="128"/>
      <c r="Q65" s="128"/>
      <c r="R65" s="128"/>
      <c r="S65" s="128"/>
      <c r="T65" s="128"/>
      <c r="U65" s="128"/>
      <c r="V65" s="128"/>
      <c r="W65" s="128" t="s">
        <v>171</v>
      </c>
      <c r="X65" s="128">
        <v>0</v>
      </c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1:50" outlineLevel="1" x14ac:dyDescent="0.2">
      <c r="A66" s="147">
        <v>27</v>
      </c>
      <c r="B66" s="148" t="s">
        <v>255</v>
      </c>
      <c r="C66" s="153" t="s">
        <v>256</v>
      </c>
      <c r="D66" s="149" t="s">
        <v>191</v>
      </c>
      <c r="E66" s="183">
        <v>0.1008</v>
      </c>
      <c r="F66" s="193"/>
      <c r="G66" s="194">
        <f>ROUND(E66*F66,2)</f>
        <v>0</v>
      </c>
      <c r="H66" s="137">
        <v>21</v>
      </c>
      <c r="I66" s="136">
        <v>0</v>
      </c>
      <c r="J66" s="136">
        <f>ROUND(E66*I66,2)</f>
        <v>0</v>
      </c>
      <c r="K66" s="136">
        <v>0</v>
      </c>
      <c r="L66" s="136">
        <f>ROUND(E66*K66,2)</f>
        <v>0</v>
      </c>
      <c r="M66" s="137" t="s">
        <v>167</v>
      </c>
      <c r="N66" s="137" t="s">
        <v>167</v>
      </c>
      <c r="O66" s="137" t="s">
        <v>248</v>
      </c>
      <c r="P66" s="128"/>
      <c r="Q66" s="128"/>
      <c r="R66" s="128"/>
      <c r="S66" s="128"/>
      <c r="T66" s="128"/>
      <c r="U66" s="128"/>
      <c r="V66" s="128"/>
      <c r="W66" s="128" t="s">
        <v>249</v>
      </c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x14ac:dyDescent="0.2">
      <c r="A67" s="141" t="s">
        <v>162</v>
      </c>
      <c r="B67" s="142" t="s">
        <v>111</v>
      </c>
      <c r="C67" s="150" t="s">
        <v>112</v>
      </c>
      <c r="D67" s="143"/>
      <c r="E67" s="180"/>
      <c r="F67" s="188"/>
      <c r="G67" s="189">
        <f>SUMIF(W68:W68,"&lt;&gt;NOR",G68:G68)</f>
        <v>0</v>
      </c>
      <c r="H67" s="140"/>
      <c r="I67" s="139"/>
      <c r="J67" s="139">
        <f>SUM(J68:J68)</f>
        <v>0</v>
      </c>
      <c r="K67" s="139"/>
      <c r="L67" s="139">
        <f>SUM(L68:L68)</f>
        <v>0</v>
      </c>
      <c r="M67" s="140"/>
      <c r="N67" s="140"/>
      <c r="O67" s="140"/>
      <c r="W67" t="s">
        <v>163</v>
      </c>
    </row>
    <row r="68" spans="1:50" outlineLevel="1" x14ac:dyDescent="0.2">
      <c r="A68" s="147">
        <v>28</v>
      </c>
      <c r="B68" s="148" t="s">
        <v>257</v>
      </c>
      <c r="C68" s="153" t="s">
        <v>258</v>
      </c>
      <c r="D68" s="149" t="s">
        <v>231</v>
      </c>
      <c r="E68" s="183">
        <v>1</v>
      </c>
      <c r="F68" s="193"/>
      <c r="G68" s="194">
        <f>ROUND(E68*F68,2)</f>
        <v>0</v>
      </c>
      <c r="H68" s="137">
        <v>21</v>
      </c>
      <c r="I68" s="136">
        <v>0</v>
      </c>
      <c r="J68" s="136">
        <f>ROUND(E68*I68,2)</f>
        <v>0</v>
      </c>
      <c r="K68" s="136">
        <v>0</v>
      </c>
      <c r="L68" s="136">
        <f>ROUND(E68*K68,2)</f>
        <v>0</v>
      </c>
      <c r="M68" s="137" t="s">
        <v>259</v>
      </c>
      <c r="N68" s="137" t="s">
        <v>199</v>
      </c>
      <c r="O68" s="137" t="s">
        <v>168</v>
      </c>
      <c r="P68" s="128"/>
      <c r="Q68" s="128"/>
      <c r="R68" s="128"/>
      <c r="S68" s="128"/>
      <c r="T68" s="128"/>
      <c r="U68" s="128"/>
      <c r="V68" s="128"/>
      <c r="W68" s="128" t="s">
        <v>252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x14ac:dyDescent="0.2">
      <c r="A69" s="141" t="s">
        <v>162</v>
      </c>
      <c r="B69" s="142" t="s">
        <v>113</v>
      </c>
      <c r="C69" s="150" t="s">
        <v>114</v>
      </c>
      <c r="D69" s="143"/>
      <c r="E69" s="180"/>
      <c r="F69" s="188"/>
      <c r="G69" s="189">
        <f>SUMIF(W70:W70,"&lt;&gt;NOR",G70:G70)</f>
        <v>0</v>
      </c>
      <c r="H69" s="140"/>
      <c r="I69" s="139"/>
      <c r="J69" s="139">
        <f>SUM(J70:J70)</f>
        <v>0</v>
      </c>
      <c r="K69" s="139"/>
      <c r="L69" s="139">
        <f>SUM(L70:L70)</f>
        <v>0</v>
      </c>
      <c r="M69" s="140"/>
      <c r="N69" s="140"/>
      <c r="O69" s="140"/>
      <c r="W69" t="s">
        <v>163</v>
      </c>
    </row>
    <row r="70" spans="1:50" outlineLevel="1" x14ac:dyDescent="0.2">
      <c r="A70" s="147">
        <v>29</v>
      </c>
      <c r="B70" s="148" t="s">
        <v>260</v>
      </c>
      <c r="C70" s="153" t="s">
        <v>261</v>
      </c>
      <c r="D70" s="149" t="s">
        <v>231</v>
      </c>
      <c r="E70" s="183">
        <v>1</v>
      </c>
      <c r="F70" s="193"/>
      <c r="G70" s="194">
        <f>ROUND(E70*F70,2)</f>
        <v>0</v>
      </c>
      <c r="H70" s="137">
        <v>21</v>
      </c>
      <c r="I70" s="136">
        <v>0</v>
      </c>
      <c r="J70" s="136">
        <f>ROUND(E70*I70,2)</f>
        <v>0</v>
      </c>
      <c r="K70" s="136">
        <v>0</v>
      </c>
      <c r="L70" s="136">
        <f>ROUND(E70*K70,2)</f>
        <v>0</v>
      </c>
      <c r="M70" s="137" t="s">
        <v>259</v>
      </c>
      <c r="N70" s="137" t="s">
        <v>199</v>
      </c>
      <c r="O70" s="137" t="s">
        <v>168</v>
      </c>
      <c r="P70" s="128"/>
      <c r="Q70" s="128"/>
      <c r="R70" s="128"/>
      <c r="S70" s="128"/>
      <c r="T70" s="128"/>
      <c r="U70" s="128"/>
      <c r="V70" s="128"/>
      <c r="W70" s="128" t="s">
        <v>252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x14ac:dyDescent="0.2">
      <c r="A71" s="141" t="s">
        <v>162</v>
      </c>
      <c r="B71" s="142" t="s">
        <v>115</v>
      </c>
      <c r="C71" s="150" t="s">
        <v>116</v>
      </c>
      <c r="D71" s="143"/>
      <c r="E71" s="180"/>
      <c r="F71" s="188"/>
      <c r="G71" s="189">
        <f>SUMIF(W72:W78,"&lt;&gt;NOR",G72:G78)</f>
        <v>0</v>
      </c>
      <c r="H71" s="140"/>
      <c r="I71" s="139"/>
      <c r="J71" s="139">
        <f>SUM(J72:J78)</f>
        <v>0.04</v>
      </c>
      <c r="K71" s="139"/>
      <c r="L71" s="139">
        <f>SUM(L72:L78)</f>
        <v>0</v>
      </c>
      <c r="M71" s="140"/>
      <c r="N71" s="140"/>
      <c r="O71" s="140"/>
      <c r="W71" t="s">
        <v>163</v>
      </c>
    </row>
    <row r="72" spans="1:50" ht="45" outlineLevel="1" x14ac:dyDescent="0.2">
      <c r="A72" s="147">
        <v>30</v>
      </c>
      <c r="B72" s="148" t="s">
        <v>262</v>
      </c>
      <c r="C72" s="153" t="s">
        <v>263</v>
      </c>
      <c r="D72" s="149" t="s">
        <v>196</v>
      </c>
      <c r="E72" s="183">
        <v>1</v>
      </c>
      <c r="F72" s="193"/>
      <c r="G72" s="194">
        <f t="shared" ref="G72:G78" si="3">ROUND(E72*F72,2)</f>
        <v>0</v>
      </c>
      <c r="H72" s="137">
        <v>21</v>
      </c>
      <c r="I72" s="136">
        <v>7.2000000000000005E-4</v>
      </c>
      <c r="J72" s="136">
        <f t="shared" ref="J72:J78" si="4">ROUND(E72*I72,2)</f>
        <v>0</v>
      </c>
      <c r="K72" s="136">
        <v>0</v>
      </c>
      <c r="L72" s="136">
        <f t="shared" ref="L72:L78" si="5">ROUND(E72*K72,2)</f>
        <v>0</v>
      </c>
      <c r="M72" s="137" t="s">
        <v>167</v>
      </c>
      <c r="N72" s="137" t="s">
        <v>167</v>
      </c>
      <c r="O72" s="137" t="s">
        <v>168</v>
      </c>
      <c r="P72" s="128"/>
      <c r="Q72" s="128"/>
      <c r="R72" s="128"/>
      <c r="S72" s="128"/>
      <c r="T72" s="128"/>
      <c r="U72" s="128"/>
      <c r="V72" s="128"/>
      <c r="W72" s="128" t="s">
        <v>252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outlineLevel="1" x14ac:dyDescent="0.2">
      <c r="A73" s="147">
        <v>31</v>
      </c>
      <c r="B73" s="148" t="s">
        <v>264</v>
      </c>
      <c r="C73" s="153" t="s">
        <v>265</v>
      </c>
      <c r="D73" s="149" t="s">
        <v>234</v>
      </c>
      <c r="E73" s="183">
        <v>3</v>
      </c>
      <c r="F73" s="193"/>
      <c r="G73" s="194">
        <f t="shared" si="3"/>
        <v>0</v>
      </c>
      <c r="H73" s="137">
        <v>21</v>
      </c>
      <c r="I73" s="136">
        <v>8.4000000000000003E-4</v>
      </c>
      <c r="J73" s="136">
        <f t="shared" si="4"/>
        <v>0</v>
      </c>
      <c r="K73" s="136">
        <v>0</v>
      </c>
      <c r="L73" s="136">
        <f t="shared" si="5"/>
        <v>0</v>
      </c>
      <c r="M73" s="137" t="s">
        <v>167</v>
      </c>
      <c r="N73" s="137" t="s">
        <v>167</v>
      </c>
      <c r="O73" s="137" t="s">
        <v>168</v>
      </c>
      <c r="P73" s="128"/>
      <c r="Q73" s="128"/>
      <c r="R73" s="128"/>
      <c r="S73" s="128"/>
      <c r="T73" s="128"/>
      <c r="U73" s="128"/>
      <c r="V73" s="128"/>
      <c r="W73" s="128" t="s">
        <v>252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ht="33.75" outlineLevel="1" x14ac:dyDescent="0.2">
      <c r="A74" s="147">
        <v>32</v>
      </c>
      <c r="B74" s="148" t="s">
        <v>266</v>
      </c>
      <c r="C74" s="153" t="s">
        <v>267</v>
      </c>
      <c r="D74" s="149" t="s">
        <v>196</v>
      </c>
      <c r="E74" s="183">
        <v>3</v>
      </c>
      <c r="F74" s="193"/>
      <c r="G74" s="194">
        <f t="shared" si="3"/>
        <v>0</v>
      </c>
      <c r="H74" s="137">
        <v>21</v>
      </c>
      <c r="I74" s="136">
        <v>1.2999999999999999E-2</v>
      </c>
      <c r="J74" s="136">
        <f t="shared" si="4"/>
        <v>0.04</v>
      </c>
      <c r="K74" s="136">
        <v>0</v>
      </c>
      <c r="L74" s="136">
        <f t="shared" si="5"/>
        <v>0</v>
      </c>
      <c r="M74" s="137" t="s">
        <v>167</v>
      </c>
      <c r="N74" s="137" t="s">
        <v>167</v>
      </c>
      <c r="O74" s="137" t="s">
        <v>200</v>
      </c>
      <c r="P74" s="128"/>
      <c r="Q74" s="128"/>
      <c r="R74" s="128"/>
      <c r="S74" s="128"/>
      <c r="T74" s="128"/>
      <c r="U74" s="128"/>
      <c r="V74" s="128"/>
      <c r="W74" s="128" t="s">
        <v>201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ht="22.5" outlineLevel="1" x14ac:dyDescent="0.2">
      <c r="A75" s="147">
        <v>33</v>
      </c>
      <c r="B75" s="148" t="s">
        <v>268</v>
      </c>
      <c r="C75" s="153" t="s">
        <v>269</v>
      </c>
      <c r="D75" s="149" t="s">
        <v>196</v>
      </c>
      <c r="E75" s="183">
        <v>3</v>
      </c>
      <c r="F75" s="193"/>
      <c r="G75" s="194">
        <f t="shared" si="3"/>
        <v>0</v>
      </c>
      <c r="H75" s="137">
        <v>21</v>
      </c>
      <c r="I75" s="136">
        <v>4.0000000000000003E-5</v>
      </c>
      <c r="J75" s="136">
        <f t="shared" si="4"/>
        <v>0</v>
      </c>
      <c r="K75" s="136">
        <v>0</v>
      </c>
      <c r="L75" s="136">
        <f t="shared" si="5"/>
        <v>0</v>
      </c>
      <c r="M75" s="137" t="s">
        <v>167</v>
      </c>
      <c r="N75" s="137" t="s">
        <v>167</v>
      </c>
      <c r="O75" s="137" t="s">
        <v>168</v>
      </c>
      <c r="P75" s="128"/>
      <c r="Q75" s="128"/>
      <c r="R75" s="128"/>
      <c r="S75" s="128"/>
      <c r="T75" s="128"/>
      <c r="U75" s="128"/>
      <c r="V75" s="128"/>
      <c r="W75" s="128" t="s">
        <v>252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ht="33.75" outlineLevel="1" x14ac:dyDescent="0.2">
      <c r="A76" s="147">
        <v>34</v>
      </c>
      <c r="B76" s="148" t="s">
        <v>270</v>
      </c>
      <c r="C76" s="153" t="s">
        <v>271</v>
      </c>
      <c r="D76" s="149" t="s">
        <v>196</v>
      </c>
      <c r="E76" s="183">
        <v>3</v>
      </c>
      <c r="F76" s="193"/>
      <c r="G76" s="194">
        <f t="shared" si="3"/>
        <v>0</v>
      </c>
      <c r="H76" s="137">
        <v>21</v>
      </c>
      <c r="I76" s="136">
        <v>1.1999999999999999E-3</v>
      </c>
      <c r="J76" s="136">
        <f t="shared" si="4"/>
        <v>0</v>
      </c>
      <c r="K76" s="136">
        <v>0</v>
      </c>
      <c r="L76" s="136">
        <f t="shared" si="5"/>
        <v>0</v>
      </c>
      <c r="M76" s="137" t="s">
        <v>167</v>
      </c>
      <c r="N76" s="137" t="s">
        <v>167</v>
      </c>
      <c r="O76" s="137" t="s">
        <v>200</v>
      </c>
      <c r="P76" s="128"/>
      <c r="Q76" s="128"/>
      <c r="R76" s="128"/>
      <c r="S76" s="128"/>
      <c r="T76" s="128"/>
      <c r="U76" s="128"/>
      <c r="V76" s="128"/>
      <c r="W76" s="128" t="s">
        <v>201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outlineLevel="1" x14ac:dyDescent="0.2">
      <c r="A77" s="147">
        <v>35</v>
      </c>
      <c r="B77" s="148" t="s">
        <v>272</v>
      </c>
      <c r="C77" s="153" t="s">
        <v>273</v>
      </c>
      <c r="D77" s="149" t="s">
        <v>196</v>
      </c>
      <c r="E77" s="183">
        <v>3</v>
      </c>
      <c r="F77" s="193"/>
      <c r="G77" s="194">
        <f t="shared" si="3"/>
        <v>0</v>
      </c>
      <c r="H77" s="137">
        <v>21</v>
      </c>
      <c r="I77" s="136">
        <v>1.2999999999999999E-4</v>
      </c>
      <c r="J77" s="136">
        <f t="shared" si="4"/>
        <v>0</v>
      </c>
      <c r="K77" s="136">
        <v>0</v>
      </c>
      <c r="L77" s="136">
        <f t="shared" si="5"/>
        <v>0</v>
      </c>
      <c r="M77" s="137" t="s">
        <v>167</v>
      </c>
      <c r="N77" s="137" t="s">
        <v>167</v>
      </c>
      <c r="O77" s="137" t="s">
        <v>168</v>
      </c>
      <c r="P77" s="128"/>
      <c r="Q77" s="128"/>
      <c r="R77" s="128"/>
      <c r="S77" s="128"/>
      <c r="T77" s="128"/>
      <c r="U77" s="128"/>
      <c r="V77" s="128"/>
      <c r="W77" s="128" t="s">
        <v>252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ht="22.5" outlineLevel="1" x14ac:dyDescent="0.2">
      <c r="A78" s="147">
        <v>36</v>
      </c>
      <c r="B78" s="148" t="s">
        <v>274</v>
      </c>
      <c r="C78" s="153" t="s">
        <v>275</v>
      </c>
      <c r="D78" s="149" t="s">
        <v>196</v>
      </c>
      <c r="E78" s="183">
        <v>3</v>
      </c>
      <c r="F78" s="193"/>
      <c r="G78" s="194">
        <f t="shared" si="3"/>
        <v>0</v>
      </c>
      <c r="H78" s="137">
        <v>21</v>
      </c>
      <c r="I78" s="136">
        <v>1.2999999999999999E-3</v>
      </c>
      <c r="J78" s="136">
        <f t="shared" si="4"/>
        <v>0</v>
      </c>
      <c r="K78" s="136">
        <v>0</v>
      </c>
      <c r="L78" s="136">
        <f t="shared" si="5"/>
        <v>0</v>
      </c>
      <c r="M78" s="137" t="s">
        <v>167</v>
      </c>
      <c r="N78" s="137" t="s">
        <v>167</v>
      </c>
      <c r="O78" s="137" t="s">
        <v>200</v>
      </c>
      <c r="P78" s="128"/>
      <c r="Q78" s="128"/>
      <c r="R78" s="128"/>
      <c r="S78" s="128"/>
      <c r="T78" s="128"/>
      <c r="U78" s="128"/>
      <c r="V78" s="128"/>
      <c r="W78" s="128" t="s">
        <v>201</v>
      </c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x14ac:dyDescent="0.2">
      <c r="A79" s="141" t="s">
        <v>162</v>
      </c>
      <c r="B79" s="142" t="s">
        <v>117</v>
      </c>
      <c r="C79" s="150" t="s">
        <v>118</v>
      </c>
      <c r="D79" s="143"/>
      <c r="E79" s="180"/>
      <c r="F79" s="188"/>
      <c r="G79" s="189">
        <f>SUMIF(W80:W80,"&lt;&gt;NOR",G80:G80)</f>
        <v>0</v>
      </c>
      <c r="H79" s="140"/>
      <c r="I79" s="139"/>
      <c r="J79" s="139">
        <f>SUM(J80:J80)</f>
        <v>0</v>
      </c>
      <c r="K79" s="139"/>
      <c r="L79" s="139">
        <f>SUM(L80:L80)</f>
        <v>0</v>
      </c>
      <c r="M79" s="140"/>
      <c r="N79" s="140"/>
      <c r="O79" s="140"/>
      <c r="W79" t="s">
        <v>163</v>
      </c>
    </row>
    <row r="80" spans="1:50" outlineLevel="1" x14ac:dyDescent="0.2">
      <c r="A80" s="147">
        <v>37</v>
      </c>
      <c r="B80" s="148" t="s">
        <v>276</v>
      </c>
      <c r="C80" s="153" t="s">
        <v>277</v>
      </c>
      <c r="D80" s="149" t="s">
        <v>231</v>
      </c>
      <c r="E80" s="183">
        <v>1</v>
      </c>
      <c r="F80" s="193"/>
      <c r="G80" s="194">
        <f>ROUND(E80*F80,2)</f>
        <v>0</v>
      </c>
      <c r="H80" s="137">
        <v>21</v>
      </c>
      <c r="I80" s="136">
        <v>0</v>
      </c>
      <c r="J80" s="136">
        <f>ROUND(E80*I80,2)</f>
        <v>0</v>
      </c>
      <c r="K80" s="136">
        <v>0</v>
      </c>
      <c r="L80" s="136">
        <f>ROUND(E80*K80,2)</f>
        <v>0</v>
      </c>
      <c r="M80" s="137" t="s">
        <v>259</v>
      </c>
      <c r="N80" s="137" t="s">
        <v>199</v>
      </c>
      <c r="O80" s="137" t="s">
        <v>168</v>
      </c>
      <c r="P80" s="128"/>
      <c r="Q80" s="128"/>
      <c r="R80" s="128"/>
      <c r="S80" s="128"/>
      <c r="T80" s="128"/>
      <c r="U80" s="128"/>
      <c r="V80" s="128"/>
      <c r="W80" s="128" t="s">
        <v>252</v>
      </c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x14ac:dyDescent="0.2">
      <c r="A81" s="141" t="s">
        <v>162</v>
      </c>
      <c r="B81" s="142" t="s">
        <v>121</v>
      </c>
      <c r="C81" s="150" t="s">
        <v>122</v>
      </c>
      <c r="D81" s="143"/>
      <c r="E81" s="180"/>
      <c r="F81" s="188"/>
      <c r="G81" s="189">
        <f>SUMIF(W82:W84,"&lt;&gt;NOR",G82:G84)</f>
        <v>0</v>
      </c>
      <c r="H81" s="140"/>
      <c r="I81" s="139"/>
      <c r="J81" s="139">
        <f>SUM(J82:J84)</f>
        <v>0.04</v>
      </c>
      <c r="K81" s="139"/>
      <c r="L81" s="139">
        <f>SUM(L82:L84)</f>
        <v>0</v>
      </c>
      <c r="M81" s="140"/>
      <c r="N81" s="140"/>
      <c r="O81" s="140"/>
      <c r="W81" t="s">
        <v>163</v>
      </c>
    </row>
    <row r="82" spans="1:50" outlineLevel="1" x14ac:dyDescent="0.2">
      <c r="A82" s="147">
        <v>38</v>
      </c>
      <c r="B82" s="148" t="s">
        <v>278</v>
      </c>
      <c r="C82" s="153" t="s">
        <v>279</v>
      </c>
      <c r="D82" s="149" t="s">
        <v>196</v>
      </c>
      <c r="E82" s="183">
        <v>1</v>
      </c>
      <c r="F82" s="193"/>
      <c r="G82" s="194">
        <f>ROUND(E82*F82,2)</f>
        <v>0</v>
      </c>
      <c r="H82" s="137">
        <v>21</v>
      </c>
      <c r="I82" s="136">
        <v>0</v>
      </c>
      <c r="J82" s="136">
        <f>ROUND(E82*I82,2)</f>
        <v>0</v>
      </c>
      <c r="K82" s="136">
        <v>0</v>
      </c>
      <c r="L82" s="136">
        <f>ROUND(E82*K82,2)</f>
        <v>0</v>
      </c>
      <c r="M82" s="137" t="s">
        <v>167</v>
      </c>
      <c r="N82" s="137" t="s">
        <v>199</v>
      </c>
      <c r="O82" s="137" t="s">
        <v>168</v>
      </c>
      <c r="P82" s="128"/>
      <c r="Q82" s="128"/>
      <c r="R82" s="128"/>
      <c r="S82" s="128"/>
      <c r="T82" s="128"/>
      <c r="U82" s="128"/>
      <c r="V82" s="128"/>
      <c r="W82" s="128" t="s">
        <v>252</v>
      </c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</row>
    <row r="83" spans="1:50" outlineLevel="1" x14ac:dyDescent="0.2">
      <c r="A83" s="147">
        <v>39</v>
      </c>
      <c r="B83" s="148" t="s">
        <v>280</v>
      </c>
      <c r="C83" s="153" t="s">
        <v>281</v>
      </c>
      <c r="D83" s="149" t="s">
        <v>196</v>
      </c>
      <c r="E83" s="183">
        <v>1</v>
      </c>
      <c r="F83" s="193"/>
      <c r="G83" s="194">
        <f>ROUND(E83*F83,2)</f>
        <v>0</v>
      </c>
      <c r="H83" s="137">
        <v>21</v>
      </c>
      <c r="I83" s="136">
        <v>3.9E-2</v>
      </c>
      <c r="J83" s="136">
        <f>ROUND(E83*I83,2)</f>
        <v>0.04</v>
      </c>
      <c r="K83" s="136">
        <v>0</v>
      </c>
      <c r="L83" s="136">
        <f>ROUND(E83*K83,2)</f>
        <v>0</v>
      </c>
      <c r="M83" s="137" t="s">
        <v>167</v>
      </c>
      <c r="N83" s="137" t="s">
        <v>167</v>
      </c>
      <c r="O83" s="137" t="s">
        <v>200</v>
      </c>
      <c r="P83" s="128"/>
      <c r="Q83" s="128"/>
      <c r="R83" s="128"/>
      <c r="S83" s="128"/>
      <c r="T83" s="128"/>
      <c r="U83" s="128"/>
      <c r="V83" s="128"/>
      <c r="W83" s="128" t="s">
        <v>201</v>
      </c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1:50" ht="22.5" outlineLevel="1" x14ac:dyDescent="0.2">
      <c r="A84" s="147">
        <v>40</v>
      </c>
      <c r="B84" s="148" t="s">
        <v>282</v>
      </c>
      <c r="C84" s="153" t="s">
        <v>283</v>
      </c>
      <c r="D84" s="149" t="s">
        <v>191</v>
      </c>
      <c r="E84" s="183">
        <v>3.9E-2</v>
      </c>
      <c r="F84" s="193"/>
      <c r="G84" s="194">
        <f>ROUND(E84*F84,2)</f>
        <v>0</v>
      </c>
      <c r="H84" s="137">
        <v>21</v>
      </c>
      <c r="I84" s="136">
        <v>0</v>
      </c>
      <c r="J84" s="136">
        <f>ROUND(E84*I84,2)</f>
        <v>0</v>
      </c>
      <c r="K84" s="136">
        <v>0</v>
      </c>
      <c r="L84" s="136">
        <f>ROUND(E84*K84,2)</f>
        <v>0</v>
      </c>
      <c r="M84" s="137" t="s">
        <v>167</v>
      </c>
      <c r="N84" s="137" t="s">
        <v>167</v>
      </c>
      <c r="O84" s="137" t="s">
        <v>248</v>
      </c>
      <c r="P84" s="128"/>
      <c r="Q84" s="128"/>
      <c r="R84" s="128"/>
      <c r="S84" s="128"/>
      <c r="T84" s="128"/>
      <c r="U84" s="128"/>
      <c r="V84" s="128"/>
      <c r="W84" s="128" t="s">
        <v>249</v>
      </c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x14ac:dyDescent="0.2">
      <c r="A85" s="141" t="s">
        <v>162</v>
      </c>
      <c r="B85" s="142" t="s">
        <v>125</v>
      </c>
      <c r="C85" s="150" t="s">
        <v>126</v>
      </c>
      <c r="D85" s="143"/>
      <c r="E85" s="180"/>
      <c r="F85" s="188"/>
      <c r="G85" s="189">
        <f>SUMIF(W86:W90,"&lt;&gt;NOR",G86:G90)</f>
        <v>0</v>
      </c>
      <c r="H85" s="140"/>
      <c r="I85" s="139"/>
      <c r="J85" s="139">
        <f>SUM(J86:J90)</f>
        <v>0.25</v>
      </c>
      <c r="K85" s="139"/>
      <c r="L85" s="139">
        <f>SUM(L86:L90)</f>
        <v>0</v>
      </c>
      <c r="M85" s="140"/>
      <c r="N85" s="140"/>
      <c r="O85" s="140"/>
      <c r="W85" t="s">
        <v>163</v>
      </c>
    </row>
    <row r="86" spans="1:50" ht="33.75" outlineLevel="1" x14ac:dyDescent="0.2">
      <c r="A86" s="147">
        <v>41</v>
      </c>
      <c r="B86" s="148" t="s">
        <v>284</v>
      </c>
      <c r="C86" s="153" t="s">
        <v>285</v>
      </c>
      <c r="D86" s="149" t="s">
        <v>166</v>
      </c>
      <c r="E86" s="183">
        <v>10.59</v>
      </c>
      <c r="F86" s="193"/>
      <c r="G86" s="194">
        <f>ROUND(E86*F86,2)</f>
        <v>0</v>
      </c>
      <c r="H86" s="137">
        <v>21</v>
      </c>
      <c r="I86" s="136">
        <v>5.0400000000000002E-3</v>
      </c>
      <c r="J86" s="136">
        <f>ROUND(E86*I86,2)</f>
        <v>0.05</v>
      </c>
      <c r="K86" s="136">
        <v>0</v>
      </c>
      <c r="L86" s="136">
        <f>ROUND(E86*K86,2)</f>
        <v>0</v>
      </c>
      <c r="M86" s="137" t="s">
        <v>167</v>
      </c>
      <c r="N86" s="137" t="s">
        <v>167</v>
      </c>
      <c r="O86" s="137" t="s">
        <v>168</v>
      </c>
      <c r="P86" s="128"/>
      <c r="Q86" s="128"/>
      <c r="R86" s="128"/>
      <c r="S86" s="128"/>
      <c r="T86" s="128"/>
      <c r="U86" s="128"/>
      <c r="V86" s="128"/>
      <c r="W86" s="128" t="s">
        <v>252</v>
      </c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ht="22.5" outlineLevel="1" x14ac:dyDescent="0.2">
      <c r="A87" s="144">
        <v>42</v>
      </c>
      <c r="B87" s="145" t="s">
        <v>286</v>
      </c>
      <c r="C87" s="151" t="s">
        <v>287</v>
      </c>
      <c r="D87" s="146" t="s">
        <v>166</v>
      </c>
      <c r="E87" s="181">
        <v>11.1195</v>
      </c>
      <c r="F87" s="190"/>
      <c r="G87" s="191">
        <f>ROUND(E87*F87,2)</f>
        <v>0</v>
      </c>
      <c r="H87" s="137">
        <v>21</v>
      </c>
      <c r="I87" s="136">
        <v>1.7999999999999999E-2</v>
      </c>
      <c r="J87" s="136">
        <f>ROUND(E87*I87,2)</f>
        <v>0.2</v>
      </c>
      <c r="K87" s="136">
        <v>0</v>
      </c>
      <c r="L87" s="136">
        <f>ROUND(E87*K87,2)</f>
        <v>0</v>
      </c>
      <c r="M87" s="137" t="s">
        <v>167</v>
      </c>
      <c r="N87" s="137" t="s">
        <v>167</v>
      </c>
      <c r="O87" s="137" t="s">
        <v>200</v>
      </c>
      <c r="P87" s="128"/>
      <c r="Q87" s="128"/>
      <c r="R87" s="128"/>
      <c r="S87" s="128"/>
      <c r="T87" s="128"/>
      <c r="U87" s="128"/>
      <c r="V87" s="128"/>
      <c r="W87" s="128" t="s">
        <v>201</v>
      </c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outlineLevel="2" x14ac:dyDescent="0.2">
      <c r="A88" s="134"/>
      <c r="B88" s="135"/>
      <c r="C88" s="152" t="s">
        <v>288</v>
      </c>
      <c r="D88" s="138"/>
      <c r="E88" s="182"/>
      <c r="F88" s="192"/>
      <c r="G88" s="192"/>
      <c r="H88" s="137"/>
      <c r="I88" s="136"/>
      <c r="J88" s="136"/>
      <c r="K88" s="136"/>
      <c r="L88" s="136"/>
      <c r="M88" s="137"/>
      <c r="N88" s="137"/>
      <c r="O88" s="137"/>
      <c r="P88" s="128"/>
      <c r="Q88" s="128"/>
      <c r="R88" s="128"/>
      <c r="S88" s="128"/>
      <c r="T88" s="128"/>
      <c r="U88" s="128"/>
      <c r="V88" s="128"/>
      <c r="W88" s="128" t="s">
        <v>171</v>
      </c>
      <c r="X88" s="128">
        <v>0</v>
      </c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outlineLevel="3" x14ac:dyDescent="0.2">
      <c r="A89" s="134"/>
      <c r="B89" s="135"/>
      <c r="C89" s="152" t="s">
        <v>289</v>
      </c>
      <c r="D89" s="138"/>
      <c r="E89" s="182">
        <v>11.12</v>
      </c>
      <c r="F89" s="192"/>
      <c r="G89" s="192"/>
      <c r="H89" s="137"/>
      <c r="I89" s="136"/>
      <c r="J89" s="136"/>
      <c r="K89" s="136"/>
      <c r="L89" s="136"/>
      <c r="M89" s="137"/>
      <c r="N89" s="137"/>
      <c r="O89" s="137"/>
      <c r="P89" s="128"/>
      <c r="Q89" s="128"/>
      <c r="R89" s="128"/>
      <c r="S89" s="128"/>
      <c r="T89" s="128"/>
      <c r="U89" s="128"/>
      <c r="V89" s="128"/>
      <c r="W89" s="128" t="s">
        <v>171</v>
      </c>
      <c r="X89" s="128">
        <v>0</v>
      </c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1:50" ht="22.5" outlineLevel="1" x14ac:dyDescent="0.2">
      <c r="A90" s="147">
        <v>43</v>
      </c>
      <c r="B90" s="148" t="s">
        <v>290</v>
      </c>
      <c r="C90" s="153" t="s">
        <v>291</v>
      </c>
      <c r="D90" s="149" t="s">
        <v>191</v>
      </c>
      <c r="E90" s="183">
        <v>0.25352000000000002</v>
      </c>
      <c r="F90" s="193"/>
      <c r="G90" s="194">
        <f>ROUND(E90*F90,2)</f>
        <v>0</v>
      </c>
      <c r="H90" s="137">
        <v>21</v>
      </c>
      <c r="I90" s="136">
        <v>0</v>
      </c>
      <c r="J90" s="136">
        <f>ROUND(E90*I90,2)</f>
        <v>0</v>
      </c>
      <c r="K90" s="136">
        <v>0</v>
      </c>
      <c r="L90" s="136">
        <f>ROUND(E90*K90,2)</f>
        <v>0</v>
      </c>
      <c r="M90" s="137" t="s">
        <v>167</v>
      </c>
      <c r="N90" s="137" t="s">
        <v>167</v>
      </c>
      <c r="O90" s="137" t="s">
        <v>248</v>
      </c>
      <c r="P90" s="128"/>
      <c r="Q90" s="128"/>
      <c r="R90" s="128"/>
      <c r="S90" s="128"/>
      <c r="T90" s="128"/>
      <c r="U90" s="128"/>
      <c r="V90" s="128"/>
      <c r="W90" s="128" t="s">
        <v>249</v>
      </c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x14ac:dyDescent="0.2">
      <c r="A91" s="141" t="s">
        <v>162</v>
      </c>
      <c r="B91" s="142" t="s">
        <v>130</v>
      </c>
      <c r="C91" s="150" t="s">
        <v>131</v>
      </c>
      <c r="D91" s="143"/>
      <c r="E91" s="180"/>
      <c r="F91" s="188"/>
      <c r="G91" s="189">
        <f>SUMIF(W92:W98,"&lt;&gt;NOR",G92:G98)</f>
        <v>0</v>
      </c>
      <c r="H91" s="140"/>
      <c r="I91" s="139"/>
      <c r="J91" s="139">
        <f>SUM(J92:J98)</f>
        <v>0.71</v>
      </c>
      <c r="K91" s="139"/>
      <c r="L91" s="139">
        <f>SUM(L92:L98)</f>
        <v>0</v>
      </c>
      <c r="M91" s="140"/>
      <c r="N91" s="140"/>
      <c r="O91" s="140"/>
      <c r="W91" t="s">
        <v>163</v>
      </c>
    </row>
    <row r="92" spans="1:50" ht="22.5" outlineLevel="1" x14ac:dyDescent="0.2">
      <c r="A92" s="144">
        <v>44</v>
      </c>
      <c r="B92" s="145" t="s">
        <v>292</v>
      </c>
      <c r="C92" s="151" t="s">
        <v>293</v>
      </c>
      <c r="D92" s="146" t="s">
        <v>166</v>
      </c>
      <c r="E92" s="181">
        <v>40.368000000000002</v>
      </c>
      <c r="F92" s="190"/>
      <c r="G92" s="191">
        <f>ROUND(E92*F92,2)</f>
        <v>0</v>
      </c>
      <c r="H92" s="137">
        <v>21</v>
      </c>
      <c r="I92" s="136">
        <v>4.8300000000000001E-3</v>
      </c>
      <c r="J92" s="136">
        <f>ROUND(E92*I92,2)</f>
        <v>0.19</v>
      </c>
      <c r="K92" s="136">
        <v>0</v>
      </c>
      <c r="L92" s="136">
        <f>ROUND(E92*K92,2)</f>
        <v>0</v>
      </c>
      <c r="M92" s="137" t="s">
        <v>167</v>
      </c>
      <c r="N92" s="137" t="s">
        <v>167</v>
      </c>
      <c r="O92" s="137" t="s">
        <v>168</v>
      </c>
      <c r="P92" s="128"/>
      <c r="Q92" s="128"/>
      <c r="R92" s="128"/>
      <c r="S92" s="128"/>
      <c r="T92" s="128"/>
      <c r="U92" s="128"/>
      <c r="V92" s="128"/>
      <c r="W92" s="128" t="s">
        <v>252</v>
      </c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outlineLevel="2" x14ac:dyDescent="0.2">
      <c r="A93" s="134"/>
      <c r="B93" s="135"/>
      <c r="C93" s="152" t="s">
        <v>412</v>
      </c>
      <c r="D93" s="138"/>
      <c r="E93" s="182"/>
      <c r="F93" s="192"/>
      <c r="G93" s="192"/>
      <c r="H93" s="137"/>
      <c r="I93" s="136"/>
      <c r="J93" s="136"/>
      <c r="K93" s="136"/>
      <c r="L93" s="136"/>
      <c r="M93" s="137"/>
      <c r="N93" s="137"/>
      <c r="O93" s="137"/>
      <c r="P93" s="128"/>
      <c r="Q93" s="128"/>
      <c r="R93" s="128"/>
      <c r="S93" s="128"/>
      <c r="T93" s="128"/>
      <c r="U93" s="128"/>
      <c r="V93" s="128"/>
      <c r="W93" s="128" t="s">
        <v>171</v>
      </c>
      <c r="X93" s="128">
        <v>0</v>
      </c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</row>
    <row r="94" spans="1:50" outlineLevel="3" x14ac:dyDescent="0.2">
      <c r="A94" s="134"/>
      <c r="B94" s="135"/>
      <c r="C94" s="152" t="s">
        <v>413</v>
      </c>
      <c r="D94" s="138"/>
      <c r="E94" s="182">
        <v>40.369999999999997</v>
      </c>
      <c r="F94" s="192"/>
      <c r="G94" s="192"/>
      <c r="H94" s="137"/>
      <c r="I94" s="136"/>
      <c r="J94" s="136"/>
      <c r="K94" s="136"/>
      <c r="L94" s="136"/>
      <c r="M94" s="137"/>
      <c r="N94" s="137"/>
      <c r="O94" s="137"/>
      <c r="P94" s="128"/>
      <c r="Q94" s="128"/>
      <c r="R94" s="128"/>
      <c r="S94" s="128"/>
      <c r="T94" s="128"/>
      <c r="U94" s="128"/>
      <c r="V94" s="128"/>
      <c r="W94" s="128" t="s">
        <v>171</v>
      </c>
      <c r="X94" s="128">
        <v>0</v>
      </c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ht="22.5" outlineLevel="1" x14ac:dyDescent="0.2">
      <c r="A95" s="144">
        <v>45</v>
      </c>
      <c r="B95" s="145" t="s">
        <v>294</v>
      </c>
      <c r="C95" s="151" t="s">
        <v>295</v>
      </c>
      <c r="D95" s="146" t="s">
        <v>166</v>
      </c>
      <c r="E95" s="181">
        <v>42.386400000000002</v>
      </c>
      <c r="F95" s="190"/>
      <c r="G95" s="191">
        <f>ROUND(E95*F95,2)</f>
        <v>0</v>
      </c>
      <c r="H95" s="137">
        <v>21</v>
      </c>
      <c r="I95" s="136">
        <v>1.2200000000000001E-2</v>
      </c>
      <c r="J95" s="136">
        <f>ROUND(E95*I95,2)</f>
        <v>0.52</v>
      </c>
      <c r="K95" s="136">
        <v>0</v>
      </c>
      <c r="L95" s="136">
        <f>ROUND(E95*K95,2)</f>
        <v>0</v>
      </c>
      <c r="M95" s="137" t="s">
        <v>296</v>
      </c>
      <c r="N95" s="137" t="s">
        <v>199</v>
      </c>
      <c r="O95" s="137" t="s">
        <v>200</v>
      </c>
      <c r="P95" s="128"/>
      <c r="Q95" s="128"/>
      <c r="R95" s="128"/>
      <c r="S95" s="128"/>
      <c r="T95" s="128"/>
      <c r="U95" s="128"/>
      <c r="V95" s="128"/>
      <c r="W95" s="128" t="s">
        <v>201</v>
      </c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outlineLevel="2" x14ac:dyDescent="0.2">
      <c r="A96" s="134"/>
      <c r="B96" s="135"/>
      <c r="C96" s="152" t="s">
        <v>416</v>
      </c>
      <c r="D96" s="138"/>
      <c r="E96" s="182"/>
      <c r="F96" s="192"/>
      <c r="G96" s="192"/>
      <c r="H96" s="137"/>
      <c r="I96" s="136"/>
      <c r="J96" s="136"/>
      <c r="K96" s="136"/>
      <c r="L96" s="136"/>
      <c r="M96" s="137"/>
      <c r="N96" s="137"/>
      <c r="O96" s="137"/>
      <c r="P96" s="128"/>
      <c r="Q96" s="128"/>
      <c r="R96" s="128"/>
      <c r="S96" s="128"/>
      <c r="T96" s="128"/>
      <c r="U96" s="128"/>
      <c r="V96" s="128"/>
      <c r="W96" s="128" t="s">
        <v>171</v>
      </c>
      <c r="X96" s="128">
        <v>0</v>
      </c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outlineLevel="3" x14ac:dyDescent="0.2">
      <c r="A97" s="134"/>
      <c r="B97" s="135"/>
      <c r="C97" s="152" t="s">
        <v>417</v>
      </c>
      <c r="D97" s="138"/>
      <c r="E97" s="182">
        <v>42.39</v>
      </c>
      <c r="F97" s="192"/>
      <c r="G97" s="192"/>
      <c r="H97" s="137"/>
      <c r="I97" s="136"/>
      <c r="J97" s="136"/>
      <c r="K97" s="136"/>
      <c r="L97" s="136"/>
      <c r="M97" s="137"/>
      <c r="N97" s="137"/>
      <c r="O97" s="137"/>
      <c r="P97" s="128"/>
      <c r="Q97" s="128"/>
      <c r="R97" s="128"/>
      <c r="S97" s="128"/>
      <c r="T97" s="128"/>
      <c r="U97" s="128"/>
      <c r="V97" s="128"/>
      <c r="W97" s="128" t="s">
        <v>171</v>
      </c>
      <c r="X97" s="128">
        <v>0</v>
      </c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</row>
    <row r="98" spans="1:50" ht="22.5" outlineLevel="1" x14ac:dyDescent="0.2">
      <c r="A98" s="147">
        <v>46</v>
      </c>
      <c r="B98" s="148" t="s">
        <v>299</v>
      </c>
      <c r="C98" s="153" t="s">
        <v>300</v>
      </c>
      <c r="D98" s="149" t="s">
        <v>191</v>
      </c>
      <c r="E98" s="183">
        <v>0.71209</v>
      </c>
      <c r="F98" s="193"/>
      <c r="G98" s="194">
        <f>ROUND(E98*F98,2)</f>
        <v>0</v>
      </c>
      <c r="H98" s="137">
        <v>21</v>
      </c>
      <c r="I98" s="136">
        <v>0</v>
      </c>
      <c r="J98" s="136">
        <f>ROUND(E98*I98,2)</f>
        <v>0</v>
      </c>
      <c r="K98" s="136">
        <v>0</v>
      </c>
      <c r="L98" s="136">
        <f>ROUND(E98*K98,2)</f>
        <v>0</v>
      </c>
      <c r="M98" s="137" t="s">
        <v>167</v>
      </c>
      <c r="N98" s="137" t="s">
        <v>167</v>
      </c>
      <c r="O98" s="137" t="s">
        <v>248</v>
      </c>
      <c r="P98" s="128"/>
      <c r="Q98" s="128"/>
      <c r="R98" s="128"/>
      <c r="S98" s="128"/>
      <c r="T98" s="128"/>
      <c r="U98" s="128"/>
      <c r="V98" s="128"/>
      <c r="W98" s="128" t="s">
        <v>249</v>
      </c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x14ac:dyDescent="0.2">
      <c r="A99" s="141" t="s">
        <v>162</v>
      </c>
      <c r="B99" s="142" t="s">
        <v>132</v>
      </c>
      <c r="C99" s="150" t="s">
        <v>133</v>
      </c>
      <c r="D99" s="143"/>
      <c r="E99" s="180"/>
      <c r="F99" s="188"/>
      <c r="G99" s="189">
        <f>SUMIF(W100:W100,"&lt;&gt;NOR",G100:G100)</f>
        <v>0</v>
      </c>
      <c r="H99" s="140"/>
      <c r="I99" s="139"/>
      <c r="J99" s="139">
        <f>SUM(J100:J100)</f>
        <v>0</v>
      </c>
      <c r="K99" s="139"/>
      <c r="L99" s="139">
        <f>SUM(L100:L100)</f>
        <v>0</v>
      </c>
      <c r="M99" s="140"/>
      <c r="N99" s="140"/>
      <c r="O99" s="140"/>
      <c r="W99" t="s">
        <v>163</v>
      </c>
    </row>
    <row r="100" spans="1:50" ht="22.5" outlineLevel="1" x14ac:dyDescent="0.2">
      <c r="A100" s="147">
        <v>47</v>
      </c>
      <c r="B100" s="148" t="s">
        <v>407</v>
      </c>
      <c r="C100" s="153" t="s">
        <v>408</v>
      </c>
      <c r="D100" s="149" t="s">
        <v>231</v>
      </c>
      <c r="E100" s="183">
        <v>1</v>
      </c>
      <c r="F100" s="193"/>
      <c r="G100" s="194">
        <f>ROUND(E100*F100,2)</f>
        <v>0</v>
      </c>
      <c r="H100" s="137">
        <v>21</v>
      </c>
      <c r="I100" s="136">
        <v>2.4000000000000001E-4</v>
      </c>
      <c r="J100" s="136">
        <f>ROUND(E100*I100,2)</f>
        <v>0</v>
      </c>
      <c r="K100" s="136">
        <v>0</v>
      </c>
      <c r="L100" s="136">
        <f>ROUND(E100*K100,2)</f>
        <v>0</v>
      </c>
      <c r="M100" s="137" t="s">
        <v>167</v>
      </c>
      <c r="N100" s="137" t="s">
        <v>199</v>
      </c>
      <c r="O100" s="137" t="s">
        <v>168</v>
      </c>
      <c r="P100" s="128"/>
      <c r="Q100" s="128"/>
      <c r="R100" s="128"/>
      <c r="S100" s="128"/>
      <c r="T100" s="128"/>
      <c r="U100" s="128"/>
      <c r="V100" s="128"/>
      <c r="W100" s="128" t="s">
        <v>252</v>
      </c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</row>
    <row r="101" spans="1:50" x14ac:dyDescent="0.2">
      <c r="A101" s="141" t="s">
        <v>162</v>
      </c>
      <c r="B101" s="142" t="s">
        <v>134</v>
      </c>
      <c r="C101" s="150" t="s">
        <v>135</v>
      </c>
      <c r="D101" s="143"/>
      <c r="E101" s="180"/>
      <c r="F101" s="188"/>
      <c r="G101" s="189">
        <f>SUMIF(W102:W105,"&lt;&gt;NOR",G102:G105)</f>
        <v>0</v>
      </c>
      <c r="H101" s="140"/>
      <c r="I101" s="139"/>
      <c r="J101" s="139">
        <f>SUM(J102:J105)</f>
        <v>0</v>
      </c>
      <c r="K101" s="139"/>
      <c r="L101" s="139">
        <f>SUM(L102:L105)</f>
        <v>0</v>
      </c>
      <c r="M101" s="140"/>
      <c r="N101" s="140"/>
      <c r="O101" s="140"/>
      <c r="W101" t="s">
        <v>163</v>
      </c>
    </row>
    <row r="102" spans="1:50" ht="22.5" outlineLevel="1" x14ac:dyDescent="0.2">
      <c r="A102" s="144">
        <v>48</v>
      </c>
      <c r="B102" s="145" t="s">
        <v>301</v>
      </c>
      <c r="C102" s="151" t="s">
        <v>302</v>
      </c>
      <c r="D102" s="146" t="s">
        <v>166</v>
      </c>
      <c r="E102" s="181">
        <v>14.622</v>
      </c>
      <c r="F102" s="190"/>
      <c r="G102" s="191">
        <f>ROUND(E102*F102,2)</f>
        <v>0</v>
      </c>
      <c r="H102" s="137">
        <v>21</v>
      </c>
      <c r="I102" s="136">
        <v>2.9E-4</v>
      </c>
      <c r="J102" s="136">
        <f>ROUND(E102*I102,2)</f>
        <v>0</v>
      </c>
      <c r="K102" s="136">
        <v>0</v>
      </c>
      <c r="L102" s="136">
        <f>ROUND(E102*K102,2)</f>
        <v>0</v>
      </c>
      <c r="M102" s="137" t="s">
        <v>259</v>
      </c>
      <c r="N102" s="137" t="s">
        <v>199</v>
      </c>
      <c r="O102" s="137" t="s">
        <v>168</v>
      </c>
      <c r="P102" s="128"/>
      <c r="Q102" s="128"/>
      <c r="R102" s="128"/>
      <c r="S102" s="128"/>
      <c r="T102" s="128"/>
      <c r="U102" s="128"/>
      <c r="V102" s="128"/>
      <c r="W102" s="128" t="s">
        <v>252</v>
      </c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</row>
    <row r="103" spans="1:50" outlineLevel="2" x14ac:dyDescent="0.2">
      <c r="A103" s="134"/>
      <c r="B103" s="135"/>
      <c r="C103" s="152" t="s">
        <v>241</v>
      </c>
      <c r="D103" s="138"/>
      <c r="E103" s="182"/>
      <c r="F103" s="192"/>
      <c r="G103" s="192"/>
      <c r="H103" s="137"/>
      <c r="I103" s="136"/>
      <c r="J103" s="136"/>
      <c r="K103" s="136"/>
      <c r="L103" s="136"/>
      <c r="M103" s="137"/>
      <c r="N103" s="137"/>
      <c r="O103" s="137"/>
      <c r="P103" s="128"/>
      <c r="Q103" s="128"/>
      <c r="R103" s="128"/>
      <c r="S103" s="128"/>
      <c r="T103" s="128"/>
      <c r="U103" s="128"/>
      <c r="V103" s="128"/>
      <c r="W103" s="128" t="s">
        <v>171</v>
      </c>
      <c r="X103" s="128">
        <v>0</v>
      </c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outlineLevel="3" x14ac:dyDescent="0.2">
      <c r="A104" s="134"/>
      <c r="B104" s="135"/>
      <c r="C104" s="152" t="s">
        <v>303</v>
      </c>
      <c r="D104" s="138"/>
      <c r="E104" s="182"/>
      <c r="F104" s="192"/>
      <c r="G104" s="192"/>
      <c r="H104" s="137"/>
      <c r="I104" s="136"/>
      <c r="J104" s="136"/>
      <c r="K104" s="136"/>
      <c r="L104" s="136"/>
      <c r="M104" s="137"/>
      <c r="N104" s="137"/>
      <c r="O104" s="137"/>
      <c r="P104" s="128"/>
      <c r="Q104" s="128"/>
      <c r="R104" s="128"/>
      <c r="S104" s="128"/>
      <c r="T104" s="128"/>
      <c r="U104" s="128"/>
      <c r="V104" s="128"/>
      <c r="W104" s="128" t="s">
        <v>171</v>
      </c>
      <c r="X104" s="128">
        <v>0</v>
      </c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</row>
    <row r="105" spans="1:50" outlineLevel="3" x14ac:dyDescent="0.2">
      <c r="A105" s="134"/>
      <c r="B105" s="135"/>
      <c r="C105" s="152" t="s">
        <v>242</v>
      </c>
      <c r="D105" s="138"/>
      <c r="E105" s="182">
        <v>14.62</v>
      </c>
      <c r="F105" s="192"/>
      <c r="G105" s="192"/>
      <c r="H105" s="137"/>
      <c r="I105" s="136"/>
      <c r="J105" s="136"/>
      <c r="K105" s="136"/>
      <c r="L105" s="136"/>
      <c r="M105" s="137"/>
      <c r="N105" s="137"/>
      <c r="O105" s="137"/>
      <c r="P105" s="128"/>
      <c r="Q105" s="128"/>
      <c r="R105" s="128"/>
      <c r="S105" s="128"/>
      <c r="T105" s="128"/>
      <c r="U105" s="128"/>
      <c r="V105" s="128"/>
      <c r="W105" s="128" t="s">
        <v>171</v>
      </c>
      <c r="X105" s="128">
        <v>0</v>
      </c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</row>
    <row r="106" spans="1:50" x14ac:dyDescent="0.2">
      <c r="A106" s="141" t="s">
        <v>162</v>
      </c>
      <c r="B106" s="142" t="s">
        <v>136</v>
      </c>
      <c r="C106" s="150" t="s">
        <v>137</v>
      </c>
      <c r="D106" s="143"/>
      <c r="E106" s="180"/>
      <c r="F106" s="188"/>
      <c r="G106" s="189">
        <f>SUMIF(W107:W107,"&lt;&gt;NOR",G107:G107)</f>
        <v>0</v>
      </c>
      <c r="H106" s="140"/>
      <c r="I106" s="139"/>
      <c r="J106" s="139">
        <f>SUM(J107:J107)</f>
        <v>0</v>
      </c>
      <c r="K106" s="139"/>
      <c r="L106" s="139">
        <f>SUM(L107:L107)</f>
        <v>0</v>
      </c>
      <c r="M106" s="140"/>
      <c r="N106" s="140"/>
      <c r="O106" s="140"/>
      <c r="W106" t="s">
        <v>163</v>
      </c>
    </row>
    <row r="107" spans="1:50" outlineLevel="1" x14ac:dyDescent="0.2">
      <c r="A107" s="147">
        <v>49</v>
      </c>
      <c r="B107" s="148" t="s">
        <v>304</v>
      </c>
      <c r="C107" s="153" t="s">
        <v>305</v>
      </c>
      <c r="D107" s="149" t="s">
        <v>231</v>
      </c>
      <c r="E107" s="183">
        <v>1</v>
      </c>
      <c r="F107" s="193"/>
      <c r="G107" s="194">
        <f>ROUND(E107*F107,2)</f>
        <v>0</v>
      </c>
      <c r="H107" s="137">
        <v>21</v>
      </c>
      <c r="I107" s="136">
        <v>0</v>
      </c>
      <c r="J107" s="136">
        <f>ROUND(E107*I107,2)</f>
        <v>0</v>
      </c>
      <c r="K107" s="136">
        <v>0</v>
      </c>
      <c r="L107" s="136">
        <f>ROUND(E107*K107,2)</f>
        <v>0</v>
      </c>
      <c r="M107" s="137" t="s">
        <v>259</v>
      </c>
      <c r="N107" s="137" t="s">
        <v>199</v>
      </c>
      <c r="O107" s="137" t="s">
        <v>168</v>
      </c>
      <c r="P107" s="128"/>
      <c r="Q107" s="128"/>
      <c r="R107" s="128"/>
      <c r="S107" s="128"/>
      <c r="T107" s="128"/>
      <c r="U107" s="128"/>
      <c r="V107" s="128"/>
      <c r="W107" s="128" t="s">
        <v>306</v>
      </c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</row>
    <row r="108" spans="1:50" x14ac:dyDescent="0.2">
      <c r="A108" s="141" t="s">
        <v>162</v>
      </c>
      <c r="B108" s="142" t="s">
        <v>138</v>
      </c>
      <c r="C108" s="150" t="s">
        <v>139</v>
      </c>
      <c r="D108" s="143"/>
      <c r="E108" s="180"/>
      <c r="F108" s="188"/>
      <c r="G108" s="189">
        <f>SUMIF(W109:W114,"&lt;&gt;NOR",G109:G114)</f>
        <v>0</v>
      </c>
      <c r="H108" s="140"/>
      <c r="I108" s="139"/>
      <c r="J108" s="139">
        <f>SUM(J109:J114)</f>
        <v>0</v>
      </c>
      <c r="K108" s="139"/>
      <c r="L108" s="139">
        <f>SUM(L109:L114)</f>
        <v>0</v>
      </c>
      <c r="M108" s="140"/>
      <c r="N108" s="140"/>
      <c r="O108" s="140"/>
      <c r="W108" t="s">
        <v>163</v>
      </c>
    </row>
    <row r="109" spans="1:50" ht="22.5" outlineLevel="1" x14ac:dyDescent="0.2">
      <c r="A109" s="147">
        <v>50</v>
      </c>
      <c r="B109" s="148" t="s">
        <v>307</v>
      </c>
      <c r="C109" s="153" t="s">
        <v>308</v>
      </c>
      <c r="D109" s="149" t="s">
        <v>191</v>
      </c>
      <c r="E109" s="183">
        <v>9.8505299999999991</v>
      </c>
      <c r="F109" s="193"/>
      <c r="G109" s="194">
        <f t="shared" ref="G109:G114" si="6">ROUND(E109*F109,2)</f>
        <v>0</v>
      </c>
      <c r="H109" s="137">
        <v>21</v>
      </c>
      <c r="I109" s="136">
        <v>0</v>
      </c>
      <c r="J109" s="136">
        <f t="shared" ref="J109:J114" si="7">ROUND(E109*I109,2)</f>
        <v>0</v>
      </c>
      <c r="K109" s="136">
        <v>0</v>
      </c>
      <c r="L109" s="136">
        <f t="shared" ref="L109:L114" si="8">ROUND(E109*K109,2)</f>
        <v>0</v>
      </c>
      <c r="M109" s="137" t="s">
        <v>167</v>
      </c>
      <c r="N109" s="137" t="s">
        <v>167</v>
      </c>
      <c r="O109" s="137" t="s">
        <v>309</v>
      </c>
      <c r="P109" s="128"/>
      <c r="Q109" s="128"/>
      <c r="R109" s="128"/>
      <c r="S109" s="128"/>
      <c r="T109" s="128"/>
      <c r="U109" s="128"/>
      <c r="V109" s="128"/>
      <c r="W109" s="128" t="s">
        <v>310</v>
      </c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</row>
    <row r="110" spans="1:50" ht="22.5" outlineLevel="1" x14ac:dyDescent="0.2">
      <c r="A110" s="147">
        <v>51</v>
      </c>
      <c r="B110" s="148" t="s">
        <v>311</v>
      </c>
      <c r="C110" s="153" t="s">
        <v>312</v>
      </c>
      <c r="D110" s="149" t="s">
        <v>191</v>
      </c>
      <c r="E110" s="183">
        <v>9.8505299999999991</v>
      </c>
      <c r="F110" s="193"/>
      <c r="G110" s="194">
        <f t="shared" si="6"/>
        <v>0</v>
      </c>
      <c r="H110" s="137">
        <v>21</v>
      </c>
      <c r="I110" s="136">
        <v>0</v>
      </c>
      <c r="J110" s="136">
        <f t="shared" si="7"/>
        <v>0</v>
      </c>
      <c r="K110" s="136">
        <v>0</v>
      </c>
      <c r="L110" s="136">
        <f t="shared" si="8"/>
        <v>0</v>
      </c>
      <c r="M110" s="137" t="s">
        <v>167</v>
      </c>
      <c r="N110" s="137" t="s">
        <v>167</v>
      </c>
      <c r="O110" s="137" t="s">
        <v>309</v>
      </c>
      <c r="P110" s="128"/>
      <c r="Q110" s="128"/>
      <c r="R110" s="128"/>
      <c r="S110" s="128"/>
      <c r="T110" s="128"/>
      <c r="U110" s="128"/>
      <c r="V110" s="128"/>
      <c r="W110" s="128" t="s">
        <v>310</v>
      </c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</row>
    <row r="111" spans="1:50" ht="33.75" outlineLevel="1" x14ac:dyDescent="0.2">
      <c r="A111" s="147">
        <v>52</v>
      </c>
      <c r="B111" s="148" t="s">
        <v>313</v>
      </c>
      <c r="C111" s="153" t="s">
        <v>314</v>
      </c>
      <c r="D111" s="149" t="s">
        <v>191</v>
      </c>
      <c r="E111" s="183">
        <v>9.8505299999999991</v>
      </c>
      <c r="F111" s="193"/>
      <c r="G111" s="194">
        <f t="shared" si="6"/>
        <v>0</v>
      </c>
      <c r="H111" s="137">
        <v>21</v>
      </c>
      <c r="I111" s="136">
        <v>0</v>
      </c>
      <c r="J111" s="136">
        <f t="shared" si="7"/>
        <v>0</v>
      </c>
      <c r="K111" s="136">
        <v>0</v>
      </c>
      <c r="L111" s="136">
        <f t="shared" si="8"/>
        <v>0</v>
      </c>
      <c r="M111" s="137" t="s">
        <v>167</v>
      </c>
      <c r="N111" s="137" t="s">
        <v>167</v>
      </c>
      <c r="O111" s="137" t="s">
        <v>309</v>
      </c>
      <c r="P111" s="128"/>
      <c r="Q111" s="128"/>
      <c r="R111" s="128"/>
      <c r="S111" s="128"/>
      <c r="T111" s="128"/>
      <c r="U111" s="128"/>
      <c r="V111" s="128"/>
      <c r="W111" s="128" t="s">
        <v>310</v>
      </c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</row>
    <row r="112" spans="1:50" outlineLevel="1" x14ac:dyDescent="0.2">
      <c r="A112" s="147">
        <v>53</v>
      </c>
      <c r="B112" s="148" t="s">
        <v>315</v>
      </c>
      <c r="C112" s="153" t="s">
        <v>316</v>
      </c>
      <c r="D112" s="149" t="s">
        <v>191</v>
      </c>
      <c r="E112" s="183">
        <v>9.8505299999999991</v>
      </c>
      <c r="F112" s="193"/>
      <c r="G112" s="194">
        <f t="shared" si="6"/>
        <v>0</v>
      </c>
      <c r="H112" s="137">
        <v>21</v>
      </c>
      <c r="I112" s="136">
        <v>0</v>
      </c>
      <c r="J112" s="136">
        <f t="shared" si="7"/>
        <v>0</v>
      </c>
      <c r="K112" s="136">
        <v>0</v>
      </c>
      <c r="L112" s="136">
        <f t="shared" si="8"/>
        <v>0</v>
      </c>
      <c r="M112" s="137" t="s">
        <v>167</v>
      </c>
      <c r="N112" s="137" t="s">
        <v>167</v>
      </c>
      <c r="O112" s="137" t="s">
        <v>309</v>
      </c>
      <c r="P112" s="128"/>
      <c r="Q112" s="128"/>
      <c r="R112" s="128"/>
      <c r="S112" s="128"/>
      <c r="T112" s="128"/>
      <c r="U112" s="128"/>
      <c r="V112" s="128"/>
      <c r="W112" s="128" t="s">
        <v>310</v>
      </c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</row>
    <row r="113" spans="1:50" ht="22.5" outlineLevel="1" x14ac:dyDescent="0.2">
      <c r="A113" s="147">
        <v>54</v>
      </c>
      <c r="B113" s="148" t="s">
        <v>317</v>
      </c>
      <c r="C113" s="153" t="s">
        <v>318</v>
      </c>
      <c r="D113" s="149" t="s">
        <v>191</v>
      </c>
      <c r="E113" s="183">
        <v>9.8505299999999991</v>
      </c>
      <c r="F113" s="193"/>
      <c r="G113" s="194">
        <f t="shared" si="6"/>
        <v>0</v>
      </c>
      <c r="H113" s="137">
        <v>21</v>
      </c>
      <c r="I113" s="136">
        <v>0</v>
      </c>
      <c r="J113" s="136">
        <f t="shared" si="7"/>
        <v>0</v>
      </c>
      <c r="K113" s="136">
        <v>0</v>
      </c>
      <c r="L113" s="136">
        <f t="shared" si="8"/>
        <v>0</v>
      </c>
      <c r="M113" s="137" t="s">
        <v>167</v>
      </c>
      <c r="N113" s="137" t="s">
        <v>167</v>
      </c>
      <c r="O113" s="137" t="s">
        <v>309</v>
      </c>
      <c r="P113" s="128"/>
      <c r="Q113" s="128"/>
      <c r="R113" s="128"/>
      <c r="S113" s="128"/>
      <c r="T113" s="128"/>
      <c r="U113" s="128"/>
      <c r="V113" s="128"/>
      <c r="W113" s="128" t="s">
        <v>310</v>
      </c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</row>
    <row r="114" spans="1:50" ht="22.5" outlineLevel="1" x14ac:dyDescent="0.2">
      <c r="A114" s="144">
        <v>55</v>
      </c>
      <c r="B114" s="145" t="s">
        <v>319</v>
      </c>
      <c r="C114" s="151" t="s">
        <v>320</v>
      </c>
      <c r="D114" s="146" t="s">
        <v>191</v>
      </c>
      <c r="E114" s="181">
        <v>9.8505299999999991</v>
      </c>
      <c r="F114" s="190"/>
      <c r="G114" s="191">
        <f t="shared" si="6"/>
        <v>0</v>
      </c>
      <c r="H114" s="137">
        <v>21</v>
      </c>
      <c r="I114" s="136">
        <v>0</v>
      </c>
      <c r="J114" s="136">
        <f t="shared" si="7"/>
        <v>0</v>
      </c>
      <c r="K114" s="136">
        <v>0</v>
      </c>
      <c r="L114" s="136">
        <f t="shared" si="8"/>
        <v>0</v>
      </c>
      <c r="M114" s="137" t="s">
        <v>167</v>
      </c>
      <c r="N114" s="137" t="s">
        <v>167</v>
      </c>
      <c r="O114" s="137" t="s">
        <v>309</v>
      </c>
      <c r="P114" s="128"/>
      <c r="Q114" s="128"/>
      <c r="R114" s="128"/>
      <c r="S114" s="128"/>
      <c r="T114" s="128"/>
      <c r="U114" s="128"/>
      <c r="V114" s="128"/>
      <c r="W114" s="128" t="s">
        <v>310</v>
      </c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</row>
    <row r="115" spans="1:50" x14ac:dyDescent="0.2">
      <c r="A115" s="3"/>
      <c r="B115" s="4"/>
      <c r="C115" s="154"/>
      <c r="D115" s="5"/>
      <c r="E115" s="179"/>
      <c r="F115" s="187"/>
      <c r="G115" s="187"/>
      <c r="H115" s="3"/>
      <c r="I115" s="3"/>
      <c r="J115" s="3"/>
      <c r="K115" s="3"/>
      <c r="L115" s="3"/>
      <c r="M115" s="3"/>
      <c r="N115" s="3"/>
      <c r="O115" s="3"/>
      <c r="U115">
        <v>12</v>
      </c>
      <c r="V115">
        <v>21</v>
      </c>
      <c r="W115" t="s">
        <v>154</v>
      </c>
    </row>
    <row r="116" spans="1:50" x14ac:dyDescent="0.2">
      <c r="A116" s="131"/>
      <c r="B116" s="132" t="s">
        <v>31</v>
      </c>
      <c r="C116" s="155"/>
      <c r="D116" s="133"/>
      <c r="E116" s="184"/>
      <c r="F116" s="195"/>
      <c r="G116" s="196">
        <f>G8+G13+G21+G27+G30+G32+G34+G59+G61+G67+G69+G71+G79+G81+G85+G91+G99+G101+G106+G108</f>
        <v>0</v>
      </c>
      <c r="H116" s="3"/>
      <c r="I116" s="3"/>
      <c r="J116" s="3"/>
      <c r="K116" s="3"/>
      <c r="L116" s="3"/>
      <c r="M116" s="3"/>
      <c r="N116" s="3"/>
      <c r="O116" s="3"/>
      <c r="U116">
        <f>SUMIF(H7:H114,U115,G7:G114)</f>
        <v>0</v>
      </c>
      <c r="V116">
        <f>SUMIF(H7:H114,V115,G7:G114)</f>
        <v>0</v>
      </c>
      <c r="W116" t="s">
        <v>321</v>
      </c>
    </row>
    <row r="117" spans="1:50" x14ac:dyDescent="0.2">
      <c r="A117" s="3"/>
      <c r="B117" s="4"/>
      <c r="C117" s="154"/>
      <c r="D117" s="5"/>
      <c r="E117" s="179"/>
      <c r="F117" s="187"/>
      <c r="G117" s="187"/>
      <c r="H117" s="3"/>
      <c r="I117" s="3"/>
      <c r="J117" s="3"/>
      <c r="K117" s="3"/>
      <c r="L117" s="3"/>
      <c r="M117" s="3"/>
      <c r="N117" s="3"/>
      <c r="O117" s="3"/>
    </row>
    <row r="118" spans="1:50" x14ac:dyDescent="0.2">
      <c r="A118" s="3"/>
      <c r="B118" s="4"/>
      <c r="C118" s="154"/>
      <c r="D118" s="5"/>
      <c r="E118" s="179"/>
      <c r="F118" s="187"/>
      <c r="G118" s="187"/>
      <c r="H118" s="3"/>
      <c r="I118" s="3"/>
      <c r="J118" s="3"/>
      <c r="K118" s="3"/>
      <c r="L118" s="3"/>
      <c r="M118" s="3"/>
      <c r="N118" s="3"/>
      <c r="O118" s="3"/>
    </row>
    <row r="119" spans="1:50" x14ac:dyDescent="0.2">
      <c r="A119" s="266" t="s">
        <v>322</v>
      </c>
      <c r="B119" s="266"/>
      <c r="C119" s="267"/>
      <c r="D119" s="5"/>
      <c r="E119" s="179"/>
      <c r="F119" s="187"/>
      <c r="G119" s="187"/>
      <c r="H119" s="3"/>
      <c r="I119" s="3"/>
      <c r="J119" s="3"/>
      <c r="K119" s="3"/>
      <c r="L119" s="3"/>
      <c r="M119" s="3"/>
      <c r="N119" s="3"/>
      <c r="O119" s="3"/>
    </row>
    <row r="120" spans="1:50" x14ac:dyDescent="0.2">
      <c r="A120" s="247"/>
      <c r="B120" s="248"/>
      <c r="C120" s="249"/>
      <c r="D120" s="248"/>
      <c r="E120" s="248"/>
      <c r="F120" s="248"/>
      <c r="G120" s="250"/>
      <c r="H120" s="3"/>
      <c r="I120" s="3"/>
      <c r="J120" s="3"/>
      <c r="K120" s="3"/>
      <c r="L120" s="3"/>
      <c r="M120" s="3"/>
      <c r="N120" s="3"/>
      <c r="O120" s="3"/>
      <c r="W120" t="s">
        <v>323</v>
      </c>
    </row>
    <row r="121" spans="1:50" x14ac:dyDescent="0.2">
      <c r="A121" s="251"/>
      <c r="B121" s="252"/>
      <c r="C121" s="253"/>
      <c r="D121" s="252"/>
      <c r="E121" s="252"/>
      <c r="F121" s="252"/>
      <c r="G121" s="254"/>
      <c r="H121" s="3"/>
      <c r="I121" s="3"/>
      <c r="J121" s="3"/>
      <c r="K121" s="3"/>
      <c r="L121" s="3"/>
      <c r="M121" s="3"/>
      <c r="N121" s="3"/>
      <c r="O121" s="3"/>
    </row>
    <row r="122" spans="1:50" x14ac:dyDescent="0.2">
      <c r="A122" s="251"/>
      <c r="B122" s="252"/>
      <c r="C122" s="253"/>
      <c r="D122" s="252"/>
      <c r="E122" s="252"/>
      <c r="F122" s="252"/>
      <c r="G122" s="254"/>
      <c r="H122" s="3"/>
      <c r="I122" s="3"/>
      <c r="J122" s="3"/>
      <c r="K122" s="3"/>
      <c r="L122" s="3"/>
      <c r="M122" s="3"/>
      <c r="N122" s="3"/>
      <c r="O122" s="3"/>
    </row>
    <row r="123" spans="1:50" x14ac:dyDescent="0.2">
      <c r="A123" s="251"/>
      <c r="B123" s="252"/>
      <c r="C123" s="253"/>
      <c r="D123" s="252"/>
      <c r="E123" s="252"/>
      <c r="F123" s="252"/>
      <c r="G123" s="254"/>
      <c r="H123" s="3"/>
      <c r="I123" s="3"/>
      <c r="J123" s="3"/>
      <c r="K123" s="3"/>
      <c r="L123" s="3"/>
      <c r="M123" s="3"/>
      <c r="N123" s="3"/>
      <c r="O123" s="3"/>
    </row>
    <row r="124" spans="1:50" x14ac:dyDescent="0.2">
      <c r="A124" s="255"/>
      <c r="B124" s="256"/>
      <c r="C124" s="257"/>
      <c r="D124" s="256"/>
      <c r="E124" s="256"/>
      <c r="F124" s="256"/>
      <c r="G124" s="258"/>
      <c r="H124" s="3"/>
      <c r="I124" s="3"/>
      <c r="J124" s="3"/>
      <c r="K124" s="3"/>
      <c r="L124" s="3"/>
      <c r="M124" s="3"/>
      <c r="N124" s="3"/>
      <c r="O124" s="3"/>
    </row>
    <row r="125" spans="1:50" x14ac:dyDescent="0.2">
      <c r="A125" s="3"/>
      <c r="B125" s="4"/>
      <c r="C125" s="154"/>
      <c r="D125" s="5"/>
      <c r="E125" s="179"/>
      <c r="F125" s="187"/>
      <c r="G125" s="187"/>
      <c r="H125" s="3"/>
      <c r="I125" s="3"/>
      <c r="J125" s="3"/>
      <c r="K125" s="3"/>
      <c r="L125" s="3"/>
      <c r="M125" s="3"/>
      <c r="N125" s="3"/>
      <c r="O125" s="3"/>
    </row>
    <row r="126" spans="1:50" x14ac:dyDescent="0.2">
      <c r="C126" s="156"/>
      <c r="D126" s="8"/>
      <c r="W126" t="s">
        <v>324</v>
      </c>
    </row>
    <row r="127" spans="1:50" x14ac:dyDescent="0.2">
      <c r="D127" s="8"/>
    </row>
    <row r="128" spans="1:50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20:G124"/>
    <mergeCell ref="A1:G1"/>
    <mergeCell ref="C2:G2"/>
    <mergeCell ref="C3:G3"/>
    <mergeCell ref="C4:G4"/>
    <mergeCell ref="A119:C119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81130-3A94-442D-8317-06A11875CAF4}">
  <sheetPr>
    <outlinePr summaryBelow="0"/>
  </sheetPr>
  <dimension ref="A1:AX5000"/>
  <sheetViews>
    <sheetView view="pageBreakPreview" zoomScaleNormal="100" zoomScaleSheetLayoutView="100" workbookViewId="0">
      <pane ySplit="7" topLeftCell="A8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55</v>
      </c>
      <c r="C4" s="263" t="s">
        <v>56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SUMIF(W9:W11,"&lt;&gt;NOR",G9:G11)</f>
        <v>0</v>
      </c>
      <c r="H8" s="140"/>
      <c r="I8" s="139"/>
      <c r="J8" s="139">
        <f>SUM(J9:J11)</f>
        <v>0.13</v>
      </c>
      <c r="K8" s="139"/>
      <c r="L8" s="139">
        <f>SUM(L9:L11)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368</v>
      </c>
      <c r="C9" s="151" t="s">
        <v>369</v>
      </c>
      <c r="D9" s="146" t="s">
        <v>166</v>
      </c>
      <c r="E9" s="181">
        <v>1.8</v>
      </c>
      <c r="F9" s="190"/>
      <c r="G9" s="191">
        <f>ROUND(E9*F9,2)</f>
        <v>0</v>
      </c>
      <c r="H9" s="137">
        <v>21</v>
      </c>
      <c r="I9" s="136">
        <v>7.392E-2</v>
      </c>
      <c r="J9" s="136">
        <f>ROUND(E9*I9,2)</f>
        <v>0.13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370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371</v>
      </c>
      <c r="D11" s="138"/>
      <c r="E11" s="182">
        <v>1.8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x14ac:dyDescent="0.2">
      <c r="A12" s="141" t="s">
        <v>162</v>
      </c>
      <c r="B12" s="142" t="s">
        <v>93</v>
      </c>
      <c r="C12" s="150" t="s">
        <v>94</v>
      </c>
      <c r="D12" s="143"/>
      <c r="E12" s="180"/>
      <c r="F12" s="188"/>
      <c r="G12" s="189">
        <f>SUMIF(W13:W21,"&lt;&gt;NOR",G13:G21)</f>
        <v>0</v>
      </c>
      <c r="H12" s="140"/>
      <c r="I12" s="139"/>
      <c r="J12" s="139">
        <f>SUM(J13:J21)</f>
        <v>1.9200000000000002</v>
      </c>
      <c r="K12" s="139"/>
      <c r="L12" s="139">
        <f>SUM(L13:L21)</f>
        <v>0</v>
      </c>
      <c r="M12" s="140"/>
      <c r="N12" s="140"/>
      <c r="O12" s="140"/>
      <c r="W12" t="s">
        <v>163</v>
      </c>
    </row>
    <row r="13" spans="1:50" ht="45" outlineLevel="1" x14ac:dyDescent="0.2">
      <c r="A13" s="144">
        <v>2</v>
      </c>
      <c r="B13" s="145" t="s">
        <v>174</v>
      </c>
      <c r="C13" s="151" t="s">
        <v>175</v>
      </c>
      <c r="D13" s="146" t="s">
        <v>166</v>
      </c>
      <c r="E13" s="181">
        <v>7.5774999999999997</v>
      </c>
      <c r="F13" s="190"/>
      <c r="G13" s="191">
        <f>ROUND(E13*F13,2)</f>
        <v>0</v>
      </c>
      <c r="H13" s="137">
        <v>21</v>
      </c>
      <c r="I13" s="136">
        <v>6.0899999999999999E-3</v>
      </c>
      <c r="J13" s="136">
        <f>ROUND(E13*I13,2)</f>
        <v>0.05</v>
      </c>
      <c r="K13" s="136">
        <v>0</v>
      </c>
      <c r="L13" s="136">
        <f>ROUND(E13*K13,2)</f>
        <v>0</v>
      </c>
      <c r="M13" s="137" t="s">
        <v>167</v>
      </c>
      <c r="N13" s="137" t="s">
        <v>167</v>
      </c>
      <c r="O13" s="137" t="s">
        <v>168</v>
      </c>
      <c r="P13" s="128"/>
      <c r="Q13" s="128"/>
      <c r="R13" s="128"/>
      <c r="S13" s="128"/>
      <c r="T13" s="128"/>
      <c r="U13" s="128"/>
      <c r="V13" s="128"/>
      <c r="W13" s="128" t="s">
        <v>169</v>
      </c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2" x14ac:dyDescent="0.2">
      <c r="A14" s="134"/>
      <c r="B14" s="135"/>
      <c r="C14" s="152" t="s">
        <v>372</v>
      </c>
      <c r="D14" s="138"/>
      <c r="E14" s="182"/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3" x14ac:dyDescent="0.2">
      <c r="A15" s="134"/>
      <c r="B15" s="135"/>
      <c r="C15" s="152" t="s">
        <v>373</v>
      </c>
      <c r="D15" s="138"/>
      <c r="E15" s="182">
        <v>7.58</v>
      </c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ht="22.5" outlineLevel="1" x14ac:dyDescent="0.2">
      <c r="A16" s="144">
        <v>3</v>
      </c>
      <c r="B16" s="145" t="s">
        <v>176</v>
      </c>
      <c r="C16" s="151" t="s">
        <v>177</v>
      </c>
      <c r="D16" s="146" t="s">
        <v>166</v>
      </c>
      <c r="E16" s="181">
        <v>9.24</v>
      </c>
      <c r="F16" s="190"/>
      <c r="G16" s="191">
        <f>ROUND(E16*F16,2)</f>
        <v>0</v>
      </c>
      <c r="H16" s="137">
        <v>21</v>
      </c>
      <c r="I16" s="136">
        <v>5.4299999999999999E-3</v>
      </c>
      <c r="J16" s="136">
        <f>ROUND(E16*I16,2)</f>
        <v>0.05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169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outlineLevel="2" x14ac:dyDescent="0.2">
      <c r="A17" s="134"/>
      <c r="B17" s="135"/>
      <c r="C17" s="152" t="s">
        <v>374</v>
      </c>
      <c r="D17" s="138"/>
      <c r="E17" s="182"/>
      <c r="F17" s="192"/>
      <c r="G17" s="192"/>
      <c r="H17" s="137"/>
      <c r="I17" s="136"/>
      <c r="J17" s="136"/>
      <c r="K17" s="136"/>
      <c r="L17" s="136"/>
      <c r="M17" s="137"/>
      <c r="N17" s="137"/>
      <c r="O17" s="137"/>
      <c r="P17" s="128"/>
      <c r="Q17" s="128"/>
      <c r="R17" s="128"/>
      <c r="S17" s="128"/>
      <c r="T17" s="128"/>
      <c r="U17" s="128"/>
      <c r="V17" s="128"/>
      <c r="W17" s="128" t="s">
        <v>171</v>
      </c>
      <c r="X17" s="128">
        <v>0</v>
      </c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3" x14ac:dyDescent="0.2">
      <c r="A18" s="134"/>
      <c r="B18" s="135"/>
      <c r="C18" s="152" t="s">
        <v>375</v>
      </c>
      <c r="D18" s="138"/>
      <c r="E18" s="182">
        <v>9.24</v>
      </c>
      <c r="F18" s="192"/>
      <c r="G18" s="192"/>
      <c r="H18" s="137"/>
      <c r="I18" s="136"/>
      <c r="J18" s="136"/>
      <c r="K18" s="136"/>
      <c r="L18" s="136"/>
      <c r="M18" s="137"/>
      <c r="N18" s="137"/>
      <c r="O18" s="137"/>
      <c r="P18" s="128"/>
      <c r="Q18" s="128"/>
      <c r="R18" s="128"/>
      <c r="S18" s="128"/>
      <c r="T18" s="128"/>
      <c r="U18" s="128"/>
      <c r="V18" s="128"/>
      <c r="W18" s="128" t="s">
        <v>171</v>
      </c>
      <c r="X18" s="128">
        <v>0</v>
      </c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ht="22.5" outlineLevel="1" x14ac:dyDescent="0.2">
      <c r="A19" s="144">
        <v>4</v>
      </c>
      <c r="B19" s="145" t="s">
        <v>180</v>
      </c>
      <c r="C19" s="151" t="s">
        <v>181</v>
      </c>
      <c r="D19" s="146" t="s">
        <v>166</v>
      </c>
      <c r="E19" s="181">
        <v>41.22</v>
      </c>
      <c r="F19" s="190"/>
      <c r="G19" s="191">
        <f>ROUND(E19*F19,2)</f>
        <v>0</v>
      </c>
      <c r="H19" s="137">
        <v>21</v>
      </c>
      <c r="I19" s="136">
        <v>4.4139999999999999E-2</v>
      </c>
      <c r="J19" s="136">
        <f>ROUND(E19*I19,2)</f>
        <v>1.82</v>
      </c>
      <c r="K19" s="136">
        <v>0</v>
      </c>
      <c r="L19" s="136">
        <f>ROUND(E19*K19,2)</f>
        <v>0</v>
      </c>
      <c r="M19" s="137" t="s">
        <v>167</v>
      </c>
      <c r="N19" s="137" t="s">
        <v>167</v>
      </c>
      <c r="O19" s="137" t="s">
        <v>168</v>
      </c>
      <c r="P19" s="128"/>
      <c r="Q19" s="128"/>
      <c r="R19" s="128"/>
      <c r="S19" s="128"/>
      <c r="T19" s="128"/>
      <c r="U19" s="128"/>
      <c r="V19" s="128"/>
      <c r="W19" s="128" t="s">
        <v>169</v>
      </c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ht="22.5" outlineLevel="2" x14ac:dyDescent="0.2">
      <c r="A20" s="134"/>
      <c r="B20" s="135"/>
      <c r="C20" s="152" t="s">
        <v>376</v>
      </c>
      <c r="D20" s="138"/>
      <c r="E20" s="182"/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outlineLevel="3" x14ac:dyDescent="0.2">
      <c r="A21" s="134"/>
      <c r="B21" s="135"/>
      <c r="C21" s="152" t="s">
        <v>377</v>
      </c>
      <c r="D21" s="138"/>
      <c r="E21" s="182">
        <v>41.22</v>
      </c>
      <c r="F21" s="192"/>
      <c r="G21" s="192"/>
      <c r="H21" s="137"/>
      <c r="I21" s="136"/>
      <c r="J21" s="136"/>
      <c r="K21" s="136"/>
      <c r="L21" s="136"/>
      <c r="M21" s="137"/>
      <c r="N21" s="137"/>
      <c r="O21" s="137"/>
      <c r="P21" s="128"/>
      <c r="Q21" s="128"/>
      <c r="R21" s="128"/>
      <c r="S21" s="128"/>
      <c r="T21" s="128"/>
      <c r="U21" s="128"/>
      <c r="V21" s="128"/>
      <c r="W21" s="128" t="s">
        <v>171</v>
      </c>
      <c r="X21" s="128">
        <v>0</v>
      </c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x14ac:dyDescent="0.2">
      <c r="A22" s="141" t="s">
        <v>162</v>
      </c>
      <c r="B22" s="142" t="s">
        <v>95</v>
      </c>
      <c r="C22" s="150" t="s">
        <v>96</v>
      </c>
      <c r="D22" s="143"/>
      <c r="E22" s="180"/>
      <c r="F22" s="188"/>
      <c r="G22" s="189">
        <f>SUMIF(W23:W29,"&lt;&gt;NOR",G23:G29)</f>
        <v>0</v>
      </c>
      <c r="H22" s="140"/>
      <c r="I22" s="139"/>
      <c r="J22" s="139">
        <f>SUM(J23:J29)</f>
        <v>3.87</v>
      </c>
      <c r="K22" s="139"/>
      <c r="L22" s="139">
        <f>SUM(L23:L29)</f>
        <v>0</v>
      </c>
      <c r="M22" s="140"/>
      <c r="N22" s="140"/>
      <c r="O22" s="140"/>
      <c r="W22" t="s">
        <v>163</v>
      </c>
    </row>
    <row r="23" spans="1:50" ht="22.5" outlineLevel="1" x14ac:dyDescent="0.2">
      <c r="A23" s="144">
        <v>5</v>
      </c>
      <c r="B23" s="145" t="s">
        <v>184</v>
      </c>
      <c r="C23" s="151" t="s">
        <v>185</v>
      </c>
      <c r="D23" s="146" t="s">
        <v>186</v>
      </c>
      <c r="E23" s="181">
        <v>1.5155000000000001</v>
      </c>
      <c r="F23" s="190"/>
      <c r="G23" s="191">
        <f>ROUND(E23*F23,2)</f>
        <v>0</v>
      </c>
      <c r="H23" s="137">
        <v>21</v>
      </c>
      <c r="I23" s="136">
        <v>2.5249999999999999</v>
      </c>
      <c r="J23" s="136">
        <f>ROUND(E23*I23,2)</f>
        <v>3.83</v>
      </c>
      <c r="K23" s="136">
        <v>0</v>
      </c>
      <c r="L23" s="136">
        <f>ROUND(E23*K23,2)</f>
        <v>0</v>
      </c>
      <c r="M23" s="137" t="s">
        <v>167</v>
      </c>
      <c r="N23" s="137" t="s">
        <v>167</v>
      </c>
      <c r="O23" s="137" t="s">
        <v>168</v>
      </c>
      <c r="P23" s="128"/>
      <c r="Q23" s="128"/>
      <c r="R23" s="128"/>
      <c r="S23" s="128"/>
      <c r="T23" s="128"/>
      <c r="U23" s="128"/>
      <c r="V23" s="128"/>
      <c r="W23" s="128" t="s">
        <v>169</v>
      </c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outlineLevel="2" x14ac:dyDescent="0.2">
      <c r="A24" s="134"/>
      <c r="B24" s="135"/>
      <c r="C24" s="152" t="s">
        <v>378</v>
      </c>
      <c r="D24" s="138"/>
      <c r="E24" s="182"/>
      <c r="F24" s="192"/>
      <c r="G24" s="192"/>
      <c r="H24" s="137"/>
      <c r="I24" s="136"/>
      <c r="J24" s="136"/>
      <c r="K24" s="136"/>
      <c r="L24" s="136"/>
      <c r="M24" s="137"/>
      <c r="N24" s="137"/>
      <c r="O24" s="137"/>
      <c r="P24" s="128"/>
      <c r="Q24" s="128"/>
      <c r="R24" s="128"/>
      <c r="S24" s="128"/>
      <c r="T24" s="128"/>
      <c r="U24" s="128"/>
      <c r="V24" s="128"/>
      <c r="W24" s="128" t="s">
        <v>171</v>
      </c>
      <c r="X24" s="128">
        <v>0</v>
      </c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3" x14ac:dyDescent="0.2">
      <c r="A25" s="134"/>
      <c r="B25" s="135"/>
      <c r="C25" s="152" t="s">
        <v>379</v>
      </c>
      <c r="D25" s="138"/>
      <c r="E25" s="182">
        <v>1.52</v>
      </c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ht="22.5" outlineLevel="1" x14ac:dyDescent="0.2">
      <c r="A26" s="147">
        <v>6</v>
      </c>
      <c r="B26" s="148" t="s">
        <v>187</v>
      </c>
      <c r="C26" s="153" t="s">
        <v>188</v>
      </c>
      <c r="D26" s="149" t="s">
        <v>186</v>
      </c>
      <c r="E26" s="183">
        <v>1.5155000000000001</v>
      </c>
      <c r="F26" s="193"/>
      <c r="G26" s="194">
        <f>ROUND(E26*F26,2)</f>
        <v>0</v>
      </c>
      <c r="H26" s="137">
        <v>21</v>
      </c>
      <c r="I26" s="136">
        <v>0</v>
      </c>
      <c r="J26" s="136">
        <f>ROUND(E26*I26,2)</f>
        <v>0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22.5" outlineLevel="1" x14ac:dyDescent="0.2">
      <c r="A27" s="144">
        <v>7</v>
      </c>
      <c r="B27" s="145" t="s">
        <v>189</v>
      </c>
      <c r="C27" s="151" t="s">
        <v>190</v>
      </c>
      <c r="D27" s="146" t="s">
        <v>191</v>
      </c>
      <c r="E27" s="181">
        <v>3.7510000000000002E-2</v>
      </c>
      <c r="F27" s="190"/>
      <c r="G27" s="191">
        <f>ROUND(E27*F27,2)</f>
        <v>0</v>
      </c>
      <c r="H27" s="137">
        <v>21</v>
      </c>
      <c r="I27" s="136">
        <v>1.0662499999999999</v>
      </c>
      <c r="J27" s="136">
        <f>ROUND(E27*I27,2)</f>
        <v>0.04</v>
      </c>
      <c r="K27" s="136">
        <v>0</v>
      </c>
      <c r="L27" s="136">
        <f>ROUND(E27*K27,2)</f>
        <v>0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2" x14ac:dyDescent="0.2">
      <c r="A28" s="134"/>
      <c r="B28" s="135"/>
      <c r="C28" s="152" t="s">
        <v>380</v>
      </c>
      <c r="D28" s="138"/>
      <c r="E28" s="182"/>
      <c r="F28" s="192"/>
      <c r="G28" s="192"/>
      <c r="H28" s="137"/>
      <c r="I28" s="136"/>
      <c r="J28" s="136"/>
      <c r="K28" s="136"/>
      <c r="L28" s="136"/>
      <c r="M28" s="137"/>
      <c r="N28" s="137"/>
      <c r="O28" s="137"/>
      <c r="P28" s="128"/>
      <c r="Q28" s="128"/>
      <c r="R28" s="128"/>
      <c r="S28" s="128"/>
      <c r="T28" s="128"/>
      <c r="U28" s="128"/>
      <c r="V28" s="128"/>
      <c r="W28" s="128" t="s">
        <v>171</v>
      </c>
      <c r="X28" s="128">
        <v>0</v>
      </c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3" x14ac:dyDescent="0.2">
      <c r="A29" s="134"/>
      <c r="B29" s="135"/>
      <c r="C29" s="152" t="s">
        <v>381</v>
      </c>
      <c r="D29" s="138"/>
      <c r="E29" s="182">
        <v>0.04</v>
      </c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x14ac:dyDescent="0.2">
      <c r="A30" s="141" t="s">
        <v>162</v>
      </c>
      <c r="B30" s="142" t="s">
        <v>97</v>
      </c>
      <c r="C30" s="150" t="s">
        <v>98</v>
      </c>
      <c r="D30" s="143"/>
      <c r="E30" s="180"/>
      <c r="F30" s="188"/>
      <c r="G30" s="189">
        <f>SUMIF(W31:W33,"&lt;&gt;NOR",G31:G33)</f>
        <v>0</v>
      </c>
      <c r="H30" s="140"/>
      <c r="I30" s="139"/>
      <c r="J30" s="139">
        <f>SUM(J31:J33)</f>
        <v>0.28000000000000003</v>
      </c>
      <c r="K30" s="139"/>
      <c r="L30" s="139">
        <f>SUM(L31:L33)</f>
        <v>0</v>
      </c>
      <c r="M30" s="140"/>
      <c r="N30" s="140"/>
      <c r="O30" s="140"/>
      <c r="W30" t="s">
        <v>163</v>
      </c>
    </row>
    <row r="31" spans="1:50" ht="22.5" outlineLevel="1" x14ac:dyDescent="0.2">
      <c r="A31" s="147">
        <v>8</v>
      </c>
      <c r="B31" s="148" t="s">
        <v>194</v>
      </c>
      <c r="C31" s="153" t="s">
        <v>195</v>
      </c>
      <c r="D31" s="149" t="s">
        <v>196</v>
      </c>
      <c r="E31" s="183">
        <v>4</v>
      </c>
      <c r="F31" s="193"/>
      <c r="G31" s="194">
        <f>ROUND(E31*F31,2)</f>
        <v>0</v>
      </c>
      <c r="H31" s="137">
        <v>21</v>
      </c>
      <c r="I31" s="136">
        <v>5.4109999999999998E-2</v>
      </c>
      <c r="J31" s="136">
        <f>ROUND(E31*I31,2)</f>
        <v>0.22</v>
      </c>
      <c r="K31" s="136">
        <v>0</v>
      </c>
      <c r="L31" s="136">
        <f>ROUND(E31*K31,2)</f>
        <v>0</v>
      </c>
      <c r="M31" s="137" t="s">
        <v>167</v>
      </c>
      <c r="N31" s="137" t="s">
        <v>167</v>
      </c>
      <c r="O31" s="137" t="s">
        <v>168</v>
      </c>
      <c r="P31" s="128"/>
      <c r="Q31" s="128"/>
      <c r="R31" s="128"/>
      <c r="S31" s="128"/>
      <c r="T31" s="128"/>
      <c r="U31" s="128"/>
      <c r="V31" s="128"/>
      <c r="W31" s="128" t="s">
        <v>169</v>
      </c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1" x14ac:dyDescent="0.2">
      <c r="A32" s="147">
        <v>9</v>
      </c>
      <c r="B32" s="148" t="s">
        <v>197</v>
      </c>
      <c r="C32" s="153" t="s">
        <v>198</v>
      </c>
      <c r="D32" s="149" t="s">
        <v>196</v>
      </c>
      <c r="E32" s="183">
        <v>2</v>
      </c>
      <c r="F32" s="193"/>
      <c r="G32" s="194">
        <f>ROUND(E32*F32,2)</f>
        <v>0</v>
      </c>
      <c r="H32" s="137">
        <v>21</v>
      </c>
      <c r="I32" s="136">
        <v>1.72E-2</v>
      </c>
      <c r="J32" s="136">
        <f>ROUND(E32*I32,2)</f>
        <v>0.03</v>
      </c>
      <c r="K32" s="136">
        <v>0</v>
      </c>
      <c r="L32" s="136">
        <f>ROUND(E32*K32,2)</f>
        <v>0</v>
      </c>
      <c r="M32" s="137" t="s">
        <v>167</v>
      </c>
      <c r="N32" s="137" t="s">
        <v>199</v>
      </c>
      <c r="O32" s="137" t="s">
        <v>200</v>
      </c>
      <c r="P32" s="128"/>
      <c r="Q32" s="128"/>
      <c r="R32" s="128"/>
      <c r="S32" s="128"/>
      <c r="T32" s="128"/>
      <c r="U32" s="128"/>
      <c r="V32" s="128"/>
      <c r="W32" s="128" t="s">
        <v>201</v>
      </c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outlineLevel="1" x14ac:dyDescent="0.2">
      <c r="A33" s="147">
        <v>10</v>
      </c>
      <c r="B33" s="148" t="s">
        <v>382</v>
      </c>
      <c r="C33" s="153" t="s">
        <v>418</v>
      </c>
      <c r="D33" s="149" t="s">
        <v>196</v>
      </c>
      <c r="E33" s="183">
        <v>2</v>
      </c>
      <c r="F33" s="193"/>
      <c r="G33" s="194">
        <f>ROUND(E33*F33,2)</f>
        <v>0</v>
      </c>
      <c r="H33" s="137">
        <v>21</v>
      </c>
      <c r="I33" s="136">
        <v>1.7000000000000001E-2</v>
      </c>
      <c r="J33" s="136">
        <f>ROUND(E33*I33,2)</f>
        <v>0.03</v>
      </c>
      <c r="K33" s="136">
        <v>0</v>
      </c>
      <c r="L33" s="136">
        <f>ROUND(E33*K33,2)</f>
        <v>0</v>
      </c>
      <c r="M33" s="137" t="s">
        <v>167</v>
      </c>
      <c r="N33" s="137" t="s">
        <v>199</v>
      </c>
      <c r="O33" s="137" t="s">
        <v>200</v>
      </c>
      <c r="P33" s="128"/>
      <c r="Q33" s="128"/>
      <c r="R33" s="128"/>
      <c r="S33" s="128"/>
      <c r="T33" s="128"/>
      <c r="U33" s="128"/>
      <c r="V33" s="128"/>
      <c r="W33" s="128" t="s">
        <v>201</v>
      </c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x14ac:dyDescent="0.2">
      <c r="A34" s="141" t="s">
        <v>162</v>
      </c>
      <c r="B34" s="142" t="s">
        <v>101</v>
      </c>
      <c r="C34" s="150" t="s">
        <v>102</v>
      </c>
      <c r="D34" s="143"/>
      <c r="E34" s="180"/>
      <c r="F34" s="188"/>
      <c r="G34" s="189">
        <f>SUMIF(W35:W35,"&lt;&gt;NOR",G35:G35)</f>
        <v>0</v>
      </c>
      <c r="H34" s="140"/>
      <c r="I34" s="139"/>
      <c r="J34" s="139">
        <f>SUM(J35:J35)</f>
        <v>0.01</v>
      </c>
      <c r="K34" s="139"/>
      <c r="L34" s="139">
        <f>SUM(L35:L35)</f>
        <v>0</v>
      </c>
      <c r="M34" s="140"/>
      <c r="N34" s="140"/>
      <c r="O34" s="140"/>
      <c r="W34" t="s">
        <v>163</v>
      </c>
    </row>
    <row r="35" spans="1:50" ht="22.5" outlineLevel="1" x14ac:dyDescent="0.2">
      <c r="A35" s="147">
        <v>11</v>
      </c>
      <c r="B35" s="148" t="s">
        <v>202</v>
      </c>
      <c r="C35" s="153" t="s">
        <v>203</v>
      </c>
      <c r="D35" s="149" t="s">
        <v>166</v>
      </c>
      <c r="E35" s="183">
        <v>7.5774999999999997</v>
      </c>
      <c r="F35" s="193"/>
      <c r="G35" s="194">
        <f>ROUND(E35*F35,2)</f>
        <v>0</v>
      </c>
      <c r="H35" s="137">
        <v>21</v>
      </c>
      <c r="I35" s="136">
        <v>1.2099999999999999E-3</v>
      </c>
      <c r="J35" s="136">
        <f>ROUND(E35*I35,2)</f>
        <v>0.01</v>
      </c>
      <c r="K35" s="136">
        <v>0</v>
      </c>
      <c r="L35" s="136">
        <f>ROUND(E35*K35,2)</f>
        <v>0</v>
      </c>
      <c r="M35" s="137" t="s">
        <v>167</v>
      </c>
      <c r="N35" s="137" t="s">
        <v>167</v>
      </c>
      <c r="O35" s="137" t="s">
        <v>168</v>
      </c>
      <c r="P35" s="128"/>
      <c r="Q35" s="128"/>
      <c r="R35" s="128"/>
      <c r="S35" s="128"/>
      <c r="T35" s="128"/>
      <c r="U35" s="128"/>
      <c r="V35" s="128"/>
      <c r="W35" s="128" t="s">
        <v>169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ht="25.5" x14ac:dyDescent="0.2">
      <c r="A36" s="141" t="s">
        <v>162</v>
      </c>
      <c r="B36" s="142" t="s">
        <v>103</v>
      </c>
      <c r="C36" s="150" t="s">
        <v>104</v>
      </c>
      <c r="D36" s="143"/>
      <c r="E36" s="180"/>
      <c r="F36" s="188"/>
      <c r="G36" s="189">
        <f>SUMIF(W37:W37,"&lt;&gt;NOR",G37:G37)</f>
        <v>0</v>
      </c>
      <c r="H36" s="140"/>
      <c r="I36" s="139"/>
      <c r="J36" s="139">
        <f>SUM(J37:J37)</f>
        <v>0</v>
      </c>
      <c r="K36" s="139"/>
      <c r="L36" s="139">
        <f>SUM(L37:L37)</f>
        <v>0</v>
      </c>
      <c r="M36" s="140"/>
      <c r="N36" s="140"/>
      <c r="O36" s="140"/>
      <c r="W36" t="s">
        <v>163</v>
      </c>
    </row>
    <row r="37" spans="1:50" ht="45" outlineLevel="1" x14ac:dyDescent="0.2">
      <c r="A37" s="147">
        <v>12</v>
      </c>
      <c r="B37" s="148" t="s">
        <v>204</v>
      </c>
      <c r="C37" s="153" t="s">
        <v>205</v>
      </c>
      <c r="D37" s="149" t="s">
        <v>166</v>
      </c>
      <c r="E37" s="183">
        <v>7.5774999999999997</v>
      </c>
      <c r="F37" s="193"/>
      <c r="G37" s="194">
        <f>ROUND(E37*F37,2)</f>
        <v>0</v>
      </c>
      <c r="H37" s="137">
        <v>21</v>
      </c>
      <c r="I37" s="136">
        <v>4.0000000000000003E-5</v>
      </c>
      <c r="J37" s="136">
        <f>ROUND(E37*I37,2)</f>
        <v>0</v>
      </c>
      <c r="K37" s="136">
        <v>0</v>
      </c>
      <c r="L37" s="136">
        <f>ROUND(E37*K37,2)</f>
        <v>0</v>
      </c>
      <c r="M37" s="137" t="s">
        <v>167</v>
      </c>
      <c r="N37" s="137" t="s">
        <v>167</v>
      </c>
      <c r="O37" s="137" t="s">
        <v>168</v>
      </c>
      <c r="P37" s="128"/>
      <c r="Q37" s="128"/>
      <c r="R37" s="128"/>
      <c r="S37" s="128"/>
      <c r="T37" s="128"/>
      <c r="U37" s="128"/>
      <c r="V37" s="128"/>
      <c r="W37" s="128" t="s">
        <v>169</v>
      </c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</row>
    <row r="38" spans="1:50" x14ac:dyDescent="0.2">
      <c r="A38" s="141" t="s">
        <v>162</v>
      </c>
      <c r="B38" s="142" t="s">
        <v>105</v>
      </c>
      <c r="C38" s="150" t="s">
        <v>106</v>
      </c>
      <c r="D38" s="143"/>
      <c r="E38" s="180"/>
      <c r="F38" s="188"/>
      <c r="G38" s="189">
        <f>SUMIF(W39:W60,"&lt;&gt;NOR",G39:G60)</f>
        <v>0</v>
      </c>
      <c r="H38" s="140"/>
      <c r="I38" s="139"/>
      <c r="J38" s="139">
        <f>SUM(J39:J60)</f>
        <v>0.01</v>
      </c>
      <c r="K38" s="139"/>
      <c r="L38" s="139">
        <f>SUM(L39:L60)</f>
        <v>6.8</v>
      </c>
      <c r="M38" s="140"/>
      <c r="N38" s="140"/>
      <c r="O38" s="140"/>
      <c r="W38" t="s">
        <v>163</v>
      </c>
    </row>
    <row r="39" spans="1:50" ht="33.75" outlineLevel="1" x14ac:dyDescent="0.2">
      <c r="A39" s="144">
        <v>13</v>
      </c>
      <c r="B39" s="145" t="s">
        <v>210</v>
      </c>
      <c r="C39" s="151" t="s">
        <v>211</v>
      </c>
      <c r="D39" s="146" t="s">
        <v>186</v>
      </c>
      <c r="E39" s="181">
        <v>1.5155000000000001</v>
      </c>
      <c r="F39" s="190"/>
      <c r="G39" s="191">
        <f>ROUND(E39*F39,2)</f>
        <v>0</v>
      </c>
      <c r="H39" s="137">
        <v>21</v>
      </c>
      <c r="I39" s="136">
        <v>0</v>
      </c>
      <c r="J39" s="136">
        <f>ROUND(E39*I39,2)</f>
        <v>0</v>
      </c>
      <c r="K39" s="136">
        <v>2.2000000000000002</v>
      </c>
      <c r="L39" s="136">
        <f>ROUND(E39*K39,2)</f>
        <v>3.33</v>
      </c>
      <c r="M39" s="137" t="s">
        <v>167</v>
      </c>
      <c r="N39" s="137" t="s">
        <v>167</v>
      </c>
      <c r="O39" s="137" t="s">
        <v>168</v>
      </c>
      <c r="P39" s="128"/>
      <c r="Q39" s="128"/>
      <c r="R39" s="128"/>
      <c r="S39" s="128"/>
      <c r="T39" s="128"/>
      <c r="U39" s="128"/>
      <c r="V39" s="128"/>
      <c r="W39" s="128" t="s">
        <v>169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outlineLevel="2" x14ac:dyDescent="0.2">
      <c r="A40" s="134"/>
      <c r="B40" s="135"/>
      <c r="C40" s="152" t="s">
        <v>384</v>
      </c>
      <c r="D40" s="138"/>
      <c r="E40" s="182"/>
      <c r="F40" s="192"/>
      <c r="G40" s="192"/>
      <c r="H40" s="137"/>
      <c r="I40" s="136"/>
      <c r="J40" s="136"/>
      <c r="K40" s="136"/>
      <c r="L40" s="136"/>
      <c r="M40" s="137"/>
      <c r="N40" s="137"/>
      <c r="O40" s="137"/>
      <c r="P40" s="128"/>
      <c r="Q40" s="128"/>
      <c r="R40" s="128"/>
      <c r="S40" s="128"/>
      <c r="T40" s="128"/>
      <c r="U40" s="128"/>
      <c r="V40" s="128"/>
      <c r="W40" s="128" t="s">
        <v>171</v>
      </c>
      <c r="X40" s="128">
        <v>0</v>
      </c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outlineLevel="3" x14ac:dyDescent="0.2">
      <c r="A41" s="134"/>
      <c r="B41" s="135"/>
      <c r="C41" s="152" t="s">
        <v>379</v>
      </c>
      <c r="D41" s="138"/>
      <c r="E41" s="182">
        <v>1.52</v>
      </c>
      <c r="F41" s="192"/>
      <c r="G41" s="192"/>
      <c r="H41" s="137"/>
      <c r="I41" s="136"/>
      <c r="J41" s="136"/>
      <c r="K41" s="136"/>
      <c r="L41" s="136"/>
      <c r="M41" s="137"/>
      <c r="N41" s="137"/>
      <c r="O41" s="137"/>
      <c r="P41" s="128"/>
      <c r="Q41" s="128"/>
      <c r="R41" s="128"/>
      <c r="S41" s="128"/>
      <c r="T41" s="128"/>
      <c r="U41" s="128"/>
      <c r="V41" s="128"/>
      <c r="W41" s="128" t="s">
        <v>171</v>
      </c>
      <c r="X41" s="128">
        <v>0</v>
      </c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ht="22.5" outlineLevel="1" x14ac:dyDescent="0.2">
      <c r="A42" s="144">
        <v>14</v>
      </c>
      <c r="B42" s="145" t="s">
        <v>214</v>
      </c>
      <c r="C42" s="151" t="s">
        <v>215</v>
      </c>
      <c r="D42" s="146" t="s">
        <v>166</v>
      </c>
      <c r="E42" s="181">
        <v>7.5774999999999997</v>
      </c>
      <c r="F42" s="190"/>
      <c r="G42" s="191">
        <f>ROUND(E42*F42,2)</f>
        <v>0</v>
      </c>
      <c r="H42" s="137">
        <v>21</v>
      </c>
      <c r="I42" s="136">
        <v>0</v>
      </c>
      <c r="J42" s="136">
        <f>ROUND(E42*I42,2)</f>
        <v>0</v>
      </c>
      <c r="K42" s="136">
        <v>0.02</v>
      </c>
      <c r="L42" s="136">
        <f>ROUND(E42*K42,2)</f>
        <v>0.15</v>
      </c>
      <c r="M42" s="137" t="s">
        <v>167</v>
      </c>
      <c r="N42" s="137" t="s">
        <v>167</v>
      </c>
      <c r="O42" s="137" t="s">
        <v>168</v>
      </c>
      <c r="P42" s="128"/>
      <c r="Q42" s="128"/>
      <c r="R42" s="128"/>
      <c r="S42" s="128"/>
      <c r="T42" s="128"/>
      <c r="U42" s="128"/>
      <c r="V42" s="128"/>
      <c r="W42" s="128" t="s">
        <v>169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2" x14ac:dyDescent="0.2">
      <c r="A43" s="134"/>
      <c r="B43" s="135"/>
      <c r="C43" s="152" t="s">
        <v>385</v>
      </c>
      <c r="D43" s="138"/>
      <c r="E43" s="182"/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3" x14ac:dyDescent="0.2">
      <c r="A44" s="134"/>
      <c r="B44" s="135"/>
      <c r="C44" s="152" t="s">
        <v>373</v>
      </c>
      <c r="D44" s="138"/>
      <c r="E44" s="182">
        <v>7.58</v>
      </c>
      <c r="F44" s="192"/>
      <c r="G44" s="192"/>
      <c r="H44" s="137"/>
      <c r="I44" s="136"/>
      <c r="J44" s="136"/>
      <c r="K44" s="136"/>
      <c r="L44" s="136"/>
      <c r="M44" s="137"/>
      <c r="N44" s="137"/>
      <c r="O44" s="137"/>
      <c r="P44" s="128"/>
      <c r="Q44" s="128"/>
      <c r="R44" s="128"/>
      <c r="S44" s="128"/>
      <c r="T44" s="128"/>
      <c r="U44" s="128"/>
      <c r="V44" s="128"/>
      <c r="W44" s="128" t="s">
        <v>171</v>
      </c>
      <c r="X44" s="128">
        <v>0</v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ht="22.5" outlineLevel="1" x14ac:dyDescent="0.2">
      <c r="A45" s="147">
        <v>15</v>
      </c>
      <c r="B45" s="148" t="s">
        <v>218</v>
      </c>
      <c r="C45" s="153" t="s">
        <v>219</v>
      </c>
      <c r="D45" s="149" t="s">
        <v>196</v>
      </c>
      <c r="E45" s="183">
        <v>4</v>
      </c>
      <c r="F45" s="193"/>
      <c r="G45" s="194">
        <f>ROUND(E45*F45,2)</f>
        <v>0</v>
      </c>
      <c r="H45" s="137">
        <v>21</v>
      </c>
      <c r="I45" s="136">
        <v>0</v>
      </c>
      <c r="J45" s="136">
        <f>ROUND(E45*I45,2)</f>
        <v>0</v>
      </c>
      <c r="K45" s="136">
        <v>0</v>
      </c>
      <c r="L45" s="136">
        <f>ROUND(E45*K45,2)</f>
        <v>0</v>
      </c>
      <c r="M45" s="137" t="s">
        <v>167</v>
      </c>
      <c r="N45" s="137" t="s">
        <v>167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169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ht="45" outlineLevel="1" x14ac:dyDescent="0.2">
      <c r="A46" s="144">
        <v>16</v>
      </c>
      <c r="B46" s="145" t="s">
        <v>220</v>
      </c>
      <c r="C46" s="151" t="s">
        <v>221</v>
      </c>
      <c r="D46" s="146" t="s">
        <v>166</v>
      </c>
      <c r="E46" s="181">
        <v>5.6</v>
      </c>
      <c r="F46" s="190"/>
      <c r="G46" s="191">
        <f>ROUND(E46*F46,2)</f>
        <v>0</v>
      </c>
      <c r="H46" s="137">
        <v>21</v>
      </c>
      <c r="I46" s="136">
        <v>1.17E-3</v>
      </c>
      <c r="J46" s="136">
        <f>ROUND(E46*I46,2)</f>
        <v>0.01</v>
      </c>
      <c r="K46" s="136">
        <v>7.5999999999999998E-2</v>
      </c>
      <c r="L46" s="136">
        <f>ROUND(E46*K46,2)</f>
        <v>0.43</v>
      </c>
      <c r="M46" s="137" t="s">
        <v>167</v>
      </c>
      <c r="N46" s="137" t="s">
        <v>167</v>
      </c>
      <c r="O46" s="137" t="s">
        <v>168</v>
      </c>
      <c r="P46" s="128"/>
      <c r="Q46" s="128"/>
      <c r="R46" s="128"/>
      <c r="S46" s="128"/>
      <c r="T46" s="128"/>
      <c r="U46" s="128"/>
      <c r="V46" s="128"/>
      <c r="W46" s="128" t="s">
        <v>169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2" x14ac:dyDescent="0.2">
      <c r="A47" s="134"/>
      <c r="B47" s="135"/>
      <c r="C47" s="152" t="s">
        <v>386</v>
      </c>
      <c r="D47" s="138"/>
      <c r="E47" s="182"/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outlineLevel="3" x14ac:dyDescent="0.2">
      <c r="A48" s="134"/>
      <c r="B48" s="135"/>
      <c r="C48" s="152" t="s">
        <v>387</v>
      </c>
      <c r="D48" s="138"/>
      <c r="E48" s="182">
        <v>5.6</v>
      </c>
      <c r="F48" s="192"/>
      <c r="G48" s="192"/>
      <c r="H48" s="137"/>
      <c r="I48" s="136"/>
      <c r="J48" s="136"/>
      <c r="K48" s="136"/>
      <c r="L48" s="136"/>
      <c r="M48" s="137"/>
      <c r="N48" s="137"/>
      <c r="O48" s="137"/>
      <c r="P48" s="128"/>
      <c r="Q48" s="128"/>
      <c r="R48" s="128"/>
      <c r="S48" s="128"/>
      <c r="T48" s="128"/>
      <c r="U48" s="128"/>
      <c r="V48" s="128"/>
      <c r="W48" s="128" t="s">
        <v>171</v>
      </c>
      <c r="X48" s="128">
        <v>0</v>
      </c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ht="22.5" outlineLevel="1" x14ac:dyDescent="0.2">
      <c r="A49" s="144">
        <v>17</v>
      </c>
      <c r="B49" s="145" t="s">
        <v>223</v>
      </c>
      <c r="C49" s="151" t="s">
        <v>224</v>
      </c>
      <c r="D49" s="146" t="s">
        <v>166</v>
      </c>
      <c r="E49" s="181">
        <v>41.22</v>
      </c>
      <c r="F49" s="190"/>
      <c r="G49" s="191">
        <f>ROUND(E49*F49,2)</f>
        <v>0</v>
      </c>
      <c r="H49" s="137">
        <v>21</v>
      </c>
      <c r="I49" s="136">
        <v>0</v>
      </c>
      <c r="J49" s="136">
        <f>ROUND(E49*I49,2)</f>
        <v>0</v>
      </c>
      <c r="K49" s="136">
        <v>6.8000000000000005E-2</v>
      </c>
      <c r="L49" s="136">
        <f>ROUND(E49*K49,2)</f>
        <v>2.8</v>
      </c>
      <c r="M49" s="137" t="s">
        <v>167</v>
      </c>
      <c r="N49" s="137" t="s">
        <v>167</v>
      </c>
      <c r="O49" s="137" t="s">
        <v>168</v>
      </c>
      <c r="P49" s="128"/>
      <c r="Q49" s="128"/>
      <c r="R49" s="128"/>
      <c r="S49" s="128"/>
      <c r="T49" s="128"/>
      <c r="U49" s="128"/>
      <c r="V49" s="128"/>
      <c r="W49" s="128" t="s">
        <v>169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ht="22.5" outlineLevel="2" x14ac:dyDescent="0.2">
      <c r="A50" s="134"/>
      <c r="B50" s="135"/>
      <c r="C50" s="152" t="s">
        <v>376</v>
      </c>
      <c r="D50" s="138"/>
      <c r="E50" s="182"/>
      <c r="F50" s="192"/>
      <c r="G50" s="192"/>
      <c r="H50" s="137"/>
      <c r="I50" s="136"/>
      <c r="J50" s="136"/>
      <c r="K50" s="136"/>
      <c r="L50" s="136"/>
      <c r="M50" s="137"/>
      <c r="N50" s="137"/>
      <c r="O50" s="137"/>
      <c r="P50" s="128"/>
      <c r="Q50" s="128"/>
      <c r="R50" s="128"/>
      <c r="S50" s="128"/>
      <c r="T50" s="128"/>
      <c r="U50" s="128"/>
      <c r="V50" s="128"/>
      <c r="W50" s="128" t="s">
        <v>171</v>
      </c>
      <c r="X50" s="128">
        <v>0</v>
      </c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outlineLevel="3" x14ac:dyDescent="0.2">
      <c r="A51" s="134"/>
      <c r="B51" s="135"/>
      <c r="C51" s="152" t="s">
        <v>377</v>
      </c>
      <c r="D51" s="138"/>
      <c r="E51" s="182">
        <v>41.22</v>
      </c>
      <c r="F51" s="192"/>
      <c r="G51" s="192"/>
      <c r="H51" s="137"/>
      <c r="I51" s="136"/>
      <c r="J51" s="136"/>
      <c r="K51" s="136"/>
      <c r="L51" s="136"/>
      <c r="M51" s="137"/>
      <c r="N51" s="137"/>
      <c r="O51" s="137"/>
      <c r="P51" s="128"/>
      <c r="Q51" s="128"/>
      <c r="R51" s="128"/>
      <c r="S51" s="128"/>
      <c r="T51" s="128"/>
      <c r="U51" s="128"/>
      <c r="V51" s="128"/>
      <c r="W51" s="128" t="s">
        <v>171</v>
      </c>
      <c r="X51" s="128">
        <v>0</v>
      </c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ht="22.5" outlineLevel="1" x14ac:dyDescent="0.2">
      <c r="A52" s="147">
        <v>18</v>
      </c>
      <c r="B52" s="148" t="s">
        <v>229</v>
      </c>
      <c r="C52" s="153" t="s">
        <v>230</v>
      </c>
      <c r="D52" s="149" t="s">
        <v>231</v>
      </c>
      <c r="E52" s="183">
        <v>1</v>
      </c>
      <c r="F52" s="193"/>
      <c r="G52" s="194">
        <f>ROUND(E52*F52,2)</f>
        <v>0</v>
      </c>
      <c r="H52" s="137">
        <v>21</v>
      </c>
      <c r="I52" s="136">
        <v>0</v>
      </c>
      <c r="J52" s="136">
        <f>ROUND(E52*I52,2)</f>
        <v>0</v>
      </c>
      <c r="K52" s="136">
        <v>2.9E-4</v>
      </c>
      <c r="L52" s="136">
        <f>ROUND(E52*K52,2)</f>
        <v>0</v>
      </c>
      <c r="M52" s="137" t="s">
        <v>167</v>
      </c>
      <c r="N52" s="137" t="s">
        <v>199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169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ht="22.5" outlineLevel="1" x14ac:dyDescent="0.2">
      <c r="A53" s="147">
        <v>19</v>
      </c>
      <c r="B53" s="148" t="s">
        <v>232</v>
      </c>
      <c r="C53" s="153" t="s">
        <v>233</v>
      </c>
      <c r="D53" s="149" t="s">
        <v>234</v>
      </c>
      <c r="E53" s="183">
        <v>1</v>
      </c>
      <c r="F53" s="193"/>
      <c r="G53" s="194">
        <f>ROUND(E53*F53,2)</f>
        <v>0</v>
      </c>
      <c r="H53" s="137">
        <v>21</v>
      </c>
      <c r="I53" s="136">
        <v>0</v>
      </c>
      <c r="J53" s="136">
        <f>ROUND(E53*I53,2)</f>
        <v>0</v>
      </c>
      <c r="K53" s="136">
        <v>1.9460000000000002E-2</v>
      </c>
      <c r="L53" s="136">
        <f>ROUND(E53*K53,2)</f>
        <v>0.02</v>
      </c>
      <c r="M53" s="137" t="s">
        <v>167</v>
      </c>
      <c r="N53" s="137" t="s">
        <v>167</v>
      </c>
      <c r="O53" s="137" t="s">
        <v>168</v>
      </c>
      <c r="P53" s="128"/>
      <c r="Q53" s="128"/>
      <c r="R53" s="128"/>
      <c r="S53" s="128"/>
      <c r="T53" s="128"/>
      <c r="U53" s="128"/>
      <c r="V53" s="128"/>
      <c r="W53" s="128" t="s">
        <v>169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1" x14ac:dyDescent="0.2">
      <c r="A54" s="147">
        <v>20</v>
      </c>
      <c r="B54" s="148" t="s">
        <v>235</v>
      </c>
      <c r="C54" s="153" t="s">
        <v>236</v>
      </c>
      <c r="D54" s="149" t="s">
        <v>234</v>
      </c>
      <c r="E54" s="183">
        <v>1</v>
      </c>
      <c r="F54" s="193"/>
      <c r="G54" s="194">
        <f>ROUND(E54*F54,2)</f>
        <v>0</v>
      </c>
      <c r="H54" s="137">
        <v>21</v>
      </c>
      <c r="I54" s="136">
        <v>0</v>
      </c>
      <c r="J54" s="136">
        <f>ROUND(E54*I54,2)</f>
        <v>0</v>
      </c>
      <c r="K54" s="136">
        <v>8.5999999999999998E-4</v>
      </c>
      <c r="L54" s="136">
        <f>ROUND(E54*K54,2)</f>
        <v>0</v>
      </c>
      <c r="M54" s="137" t="s">
        <v>167</v>
      </c>
      <c r="N54" s="137" t="s">
        <v>167</v>
      </c>
      <c r="O54" s="137" t="s">
        <v>168</v>
      </c>
      <c r="P54" s="128"/>
      <c r="Q54" s="128"/>
      <c r="R54" s="128"/>
      <c r="S54" s="128"/>
      <c r="T54" s="128"/>
      <c r="U54" s="128"/>
      <c r="V54" s="128"/>
      <c r="W54" s="128" t="s">
        <v>169</v>
      </c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outlineLevel="1" x14ac:dyDescent="0.2">
      <c r="A55" s="147">
        <v>21</v>
      </c>
      <c r="B55" s="148" t="s">
        <v>388</v>
      </c>
      <c r="C55" s="153" t="s">
        <v>389</v>
      </c>
      <c r="D55" s="149" t="s">
        <v>234</v>
      </c>
      <c r="E55" s="183">
        <v>2</v>
      </c>
      <c r="F55" s="193"/>
      <c r="G55" s="194">
        <f>ROUND(E55*F55,2)</f>
        <v>0</v>
      </c>
      <c r="H55" s="137">
        <v>21</v>
      </c>
      <c r="I55" s="136">
        <v>0</v>
      </c>
      <c r="J55" s="136">
        <f>ROUND(E55*I55,2)</f>
        <v>0</v>
      </c>
      <c r="K55" s="136">
        <v>3.4200000000000001E-2</v>
      </c>
      <c r="L55" s="136">
        <f>ROUND(E55*K55,2)</f>
        <v>7.0000000000000007E-2</v>
      </c>
      <c r="M55" s="137" t="s">
        <v>167</v>
      </c>
      <c r="N55" s="137" t="s">
        <v>167</v>
      </c>
      <c r="O55" s="137" t="s">
        <v>168</v>
      </c>
      <c r="P55" s="128"/>
      <c r="Q55" s="128"/>
      <c r="R55" s="128"/>
      <c r="S55" s="128"/>
      <c r="T55" s="128"/>
      <c r="U55" s="128"/>
      <c r="V55" s="128"/>
      <c r="W55" s="128" t="s">
        <v>169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ht="22.5" outlineLevel="1" x14ac:dyDescent="0.2">
      <c r="A56" s="144">
        <v>22</v>
      </c>
      <c r="B56" s="145" t="s">
        <v>239</v>
      </c>
      <c r="C56" s="151" t="s">
        <v>240</v>
      </c>
      <c r="D56" s="146" t="s">
        <v>166</v>
      </c>
      <c r="E56" s="181">
        <v>16.817499999999999</v>
      </c>
      <c r="F56" s="190"/>
      <c r="G56" s="191">
        <f>ROUND(E56*F56,2)</f>
        <v>0</v>
      </c>
      <c r="H56" s="137">
        <v>21</v>
      </c>
      <c r="I56" s="136">
        <v>0</v>
      </c>
      <c r="J56" s="136">
        <f>ROUND(E56*I56,2)</f>
        <v>0</v>
      </c>
      <c r="K56" s="136">
        <v>0</v>
      </c>
      <c r="L56" s="136">
        <f>ROUND(E56*K56,2)</f>
        <v>0</v>
      </c>
      <c r="M56" s="137" t="s">
        <v>167</v>
      </c>
      <c r="N56" s="137" t="s">
        <v>167</v>
      </c>
      <c r="O56" s="137" t="s">
        <v>168</v>
      </c>
      <c r="P56" s="128"/>
      <c r="Q56" s="128"/>
      <c r="R56" s="128"/>
      <c r="S56" s="128"/>
      <c r="T56" s="128"/>
      <c r="U56" s="128"/>
      <c r="V56" s="128"/>
      <c r="W56" s="128" t="s">
        <v>169</v>
      </c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2" x14ac:dyDescent="0.2">
      <c r="A57" s="134"/>
      <c r="B57" s="135"/>
      <c r="C57" s="152" t="s">
        <v>385</v>
      </c>
      <c r="D57" s="138"/>
      <c r="E57" s="182"/>
      <c r="F57" s="192"/>
      <c r="G57" s="192"/>
      <c r="H57" s="137"/>
      <c r="I57" s="136"/>
      <c r="J57" s="136"/>
      <c r="K57" s="136"/>
      <c r="L57" s="136"/>
      <c r="M57" s="137"/>
      <c r="N57" s="137"/>
      <c r="O57" s="137"/>
      <c r="P57" s="128"/>
      <c r="Q57" s="128"/>
      <c r="R57" s="128"/>
      <c r="S57" s="128"/>
      <c r="T57" s="128"/>
      <c r="U57" s="128"/>
      <c r="V57" s="128"/>
      <c r="W57" s="128" t="s">
        <v>171</v>
      </c>
      <c r="X57" s="128">
        <v>0</v>
      </c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3" x14ac:dyDescent="0.2">
      <c r="A58" s="134"/>
      <c r="B58" s="135"/>
      <c r="C58" s="152" t="s">
        <v>390</v>
      </c>
      <c r="D58" s="138"/>
      <c r="E58" s="182"/>
      <c r="F58" s="192"/>
      <c r="G58" s="192"/>
      <c r="H58" s="137"/>
      <c r="I58" s="136"/>
      <c r="J58" s="136"/>
      <c r="K58" s="136"/>
      <c r="L58" s="136"/>
      <c r="M58" s="137"/>
      <c r="N58" s="137"/>
      <c r="O58" s="137"/>
      <c r="P58" s="128"/>
      <c r="Q58" s="128"/>
      <c r="R58" s="128"/>
      <c r="S58" s="128"/>
      <c r="T58" s="128"/>
      <c r="U58" s="128"/>
      <c r="V58" s="128"/>
      <c r="W58" s="128" t="s">
        <v>171</v>
      </c>
      <c r="X58" s="128">
        <v>0</v>
      </c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3" x14ac:dyDescent="0.2">
      <c r="A59" s="134"/>
      <c r="B59" s="135"/>
      <c r="C59" s="152" t="s">
        <v>391</v>
      </c>
      <c r="D59" s="138"/>
      <c r="E59" s="182">
        <v>16.82</v>
      </c>
      <c r="F59" s="192"/>
      <c r="G59" s="192"/>
      <c r="H59" s="137"/>
      <c r="I59" s="136"/>
      <c r="J59" s="136"/>
      <c r="K59" s="136"/>
      <c r="L59" s="136"/>
      <c r="M59" s="137"/>
      <c r="N59" s="137"/>
      <c r="O59" s="137"/>
      <c r="P59" s="128"/>
      <c r="Q59" s="128"/>
      <c r="R59" s="128"/>
      <c r="S59" s="128"/>
      <c r="T59" s="128"/>
      <c r="U59" s="128"/>
      <c r="V59" s="128"/>
      <c r="W59" s="128" t="s">
        <v>171</v>
      </c>
      <c r="X59" s="128">
        <v>0</v>
      </c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outlineLevel="1" x14ac:dyDescent="0.2">
      <c r="A60" s="147">
        <v>23</v>
      </c>
      <c r="B60" s="148" t="s">
        <v>243</v>
      </c>
      <c r="C60" s="153" t="s">
        <v>244</v>
      </c>
      <c r="D60" s="149" t="s">
        <v>196</v>
      </c>
      <c r="E60" s="183">
        <v>4</v>
      </c>
      <c r="F60" s="193"/>
      <c r="G60" s="194">
        <f>ROUND(E60*F60,2)</f>
        <v>0</v>
      </c>
      <c r="H60" s="137">
        <v>21</v>
      </c>
      <c r="I60" s="136">
        <v>0</v>
      </c>
      <c r="J60" s="136">
        <f>ROUND(E60*I60,2)</f>
        <v>0</v>
      </c>
      <c r="K60" s="136">
        <v>0</v>
      </c>
      <c r="L60" s="136">
        <f>ROUND(E60*K60,2)</f>
        <v>0</v>
      </c>
      <c r="M60" s="137" t="s">
        <v>167</v>
      </c>
      <c r="N60" s="137" t="s">
        <v>167</v>
      </c>
      <c r="O60" s="137" t="s">
        <v>168</v>
      </c>
      <c r="P60" s="128"/>
      <c r="Q60" s="128"/>
      <c r="R60" s="128"/>
      <c r="S60" s="128"/>
      <c r="T60" s="128"/>
      <c r="U60" s="128"/>
      <c r="V60" s="128"/>
      <c r="W60" s="128" t="s">
        <v>245</v>
      </c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x14ac:dyDescent="0.2">
      <c r="A61" s="141" t="s">
        <v>162</v>
      </c>
      <c r="B61" s="142" t="s">
        <v>107</v>
      </c>
      <c r="C61" s="150" t="s">
        <v>108</v>
      </c>
      <c r="D61" s="143"/>
      <c r="E61" s="180"/>
      <c r="F61" s="188"/>
      <c r="G61" s="189">
        <f>SUMIF(W62:W62,"&lt;&gt;NOR",G62:G62)</f>
        <v>0</v>
      </c>
      <c r="H61" s="140"/>
      <c r="I61" s="139"/>
      <c r="J61" s="139">
        <f>SUM(J62:J62)</f>
        <v>0</v>
      </c>
      <c r="K61" s="139"/>
      <c r="L61" s="139">
        <f>SUM(L62:L62)</f>
        <v>0</v>
      </c>
      <c r="M61" s="140"/>
      <c r="N61" s="140"/>
      <c r="O61" s="140"/>
      <c r="W61" t="s">
        <v>163</v>
      </c>
    </row>
    <row r="62" spans="1:50" ht="33.75" outlineLevel="1" x14ac:dyDescent="0.2">
      <c r="A62" s="147">
        <v>24</v>
      </c>
      <c r="B62" s="148" t="s">
        <v>246</v>
      </c>
      <c r="C62" s="153" t="s">
        <v>247</v>
      </c>
      <c r="D62" s="149" t="s">
        <v>191</v>
      </c>
      <c r="E62" s="183">
        <v>6.2163199999999996</v>
      </c>
      <c r="F62" s="193"/>
      <c r="G62" s="194">
        <f>ROUND(E62*F62,2)</f>
        <v>0</v>
      </c>
      <c r="H62" s="137">
        <v>21</v>
      </c>
      <c r="I62" s="136">
        <v>0</v>
      </c>
      <c r="J62" s="136">
        <f>ROUND(E62*I62,2)</f>
        <v>0</v>
      </c>
      <c r="K62" s="136">
        <v>0</v>
      </c>
      <c r="L62" s="136">
        <f>ROUND(E62*K62,2)</f>
        <v>0</v>
      </c>
      <c r="M62" s="137" t="s">
        <v>167</v>
      </c>
      <c r="N62" s="137" t="s">
        <v>167</v>
      </c>
      <c r="O62" s="137" t="s">
        <v>248</v>
      </c>
      <c r="P62" s="128"/>
      <c r="Q62" s="128"/>
      <c r="R62" s="128"/>
      <c r="S62" s="128"/>
      <c r="T62" s="128"/>
      <c r="U62" s="128"/>
      <c r="V62" s="128"/>
      <c r="W62" s="128" t="s">
        <v>249</v>
      </c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1:50" x14ac:dyDescent="0.2">
      <c r="A63" s="141" t="s">
        <v>162</v>
      </c>
      <c r="B63" s="142" t="s">
        <v>111</v>
      </c>
      <c r="C63" s="150" t="s">
        <v>112</v>
      </c>
      <c r="D63" s="143"/>
      <c r="E63" s="180"/>
      <c r="F63" s="188"/>
      <c r="G63" s="189">
        <f>SUMIF(W64:W64,"&lt;&gt;NOR",G64:G64)</f>
        <v>0</v>
      </c>
      <c r="H63" s="140"/>
      <c r="I63" s="139"/>
      <c r="J63" s="139">
        <f>SUM(J64:J64)</f>
        <v>0</v>
      </c>
      <c r="K63" s="139"/>
      <c r="L63" s="139">
        <f>SUM(L64:L64)</f>
        <v>0</v>
      </c>
      <c r="M63" s="140"/>
      <c r="N63" s="140"/>
      <c r="O63" s="140"/>
      <c r="W63" t="s">
        <v>163</v>
      </c>
    </row>
    <row r="64" spans="1:50" outlineLevel="1" x14ac:dyDescent="0.2">
      <c r="A64" s="147">
        <v>25</v>
      </c>
      <c r="B64" s="148" t="s">
        <v>257</v>
      </c>
      <c r="C64" s="153" t="s">
        <v>258</v>
      </c>
      <c r="D64" s="149" t="s">
        <v>231</v>
      </c>
      <c r="E64" s="183">
        <v>1</v>
      </c>
      <c r="F64" s="193"/>
      <c r="G64" s="194">
        <f>ROUND(E64*F64,2)</f>
        <v>0</v>
      </c>
      <c r="H64" s="137">
        <v>21</v>
      </c>
      <c r="I64" s="136">
        <v>0</v>
      </c>
      <c r="J64" s="136">
        <f>ROUND(E64*I64,2)</f>
        <v>0</v>
      </c>
      <c r="K64" s="136">
        <v>0</v>
      </c>
      <c r="L64" s="136">
        <f>ROUND(E64*K64,2)</f>
        <v>0</v>
      </c>
      <c r="M64" s="137" t="s">
        <v>259</v>
      </c>
      <c r="N64" s="137" t="s">
        <v>199</v>
      </c>
      <c r="O64" s="137" t="s">
        <v>168</v>
      </c>
      <c r="P64" s="128"/>
      <c r="Q64" s="128"/>
      <c r="R64" s="128"/>
      <c r="S64" s="128"/>
      <c r="T64" s="128"/>
      <c r="U64" s="128"/>
      <c r="V64" s="128"/>
      <c r="W64" s="128" t="s">
        <v>252</v>
      </c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x14ac:dyDescent="0.2">
      <c r="A65" s="141" t="s">
        <v>162</v>
      </c>
      <c r="B65" s="142" t="s">
        <v>113</v>
      </c>
      <c r="C65" s="150" t="s">
        <v>114</v>
      </c>
      <c r="D65" s="143"/>
      <c r="E65" s="180"/>
      <c r="F65" s="188"/>
      <c r="G65" s="189">
        <f>SUMIF(W66:W66,"&lt;&gt;NOR",G66:G66)</f>
        <v>0</v>
      </c>
      <c r="H65" s="140"/>
      <c r="I65" s="139"/>
      <c r="J65" s="139">
        <f>SUM(J66:J66)</f>
        <v>0</v>
      </c>
      <c r="K65" s="139"/>
      <c r="L65" s="139">
        <f>SUM(L66:L66)</f>
        <v>0</v>
      </c>
      <c r="M65" s="140"/>
      <c r="N65" s="140"/>
      <c r="O65" s="140"/>
      <c r="W65" t="s">
        <v>163</v>
      </c>
    </row>
    <row r="66" spans="1:50" outlineLevel="1" x14ac:dyDescent="0.2">
      <c r="A66" s="147">
        <v>26</v>
      </c>
      <c r="B66" s="148" t="s">
        <v>260</v>
      </c>
      <c r="C66" s="153" t="s">
        <v>261</v>
      </c>
      <c r="D66" s="149" t="s">
        <v>231</v>
      </c>
      <c r="E66" s="183">
        <v>1</v>
      </c>
      <c r="F66" s="193"/>
      <c r="G66" s="194">
        <f>ROUND(E66*F66,2)</f>
        <v>0</v>
      </c>
      <c r="H66" s="137">
        <v>21</v>
      </c>
      <c r="I66" s="136">
        <v>0</v>
      </c>
      <c r="J66" s="136">
        <f>ROUND(E66*I66,2)</f>
        <v>0</v>
      </c>
      <c r="K66" s="136">
        <v>0</v>
      </c>
      <c r="L66" s="136">
        <f>ROUND(E66*K66,2)</f>
        <v>0</v>
      </c>
      <c r="M66" s="137" t="s">
        <v>259</v>
      </c>
      <c r="N66" s="137" t="s">
        <v>199</v>
      </c>
      <c r="O66" s="137" t="s">
        <v>168</v>
      </c>
      <c r="P66" s="128"/>
      <c r="Q66" s="128"/>
      <c r="R66" s="128"/>
      <c r="S66" s="128"/>
      <c r="T66" s="128"/>
      <c r="U66" s="128"/>
      <c r="V66" s="128"/>
      <c r="W66" s="128" t="s">
        <v>252</v>
      </c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x14ac:dyDescent="0.2">
      <c r="A67" s="141" t="s">
        <v>162</v>
      </c>
      <c r="B67" s="142" t="s">
        <v>115</v>
      </c>
      <c r="C67" s="150" t="s">
        <v>116</v>
      </c>
      <c r="D67" s="143"/>
      <c r="E67" s="180"/>
      <c r="F67" s="188"/>
      <c r="G67" s="189">
        <f>SUMIF(W68:W75,"&lt;&gt;NOR",G68:G75)</f>
        <v>0</v>
      </c>
      <c r="H67" s="140"/>
      <c r="I67" s="139"/>
      <c r="J67" s="139">
        <f>SUM(J68:J75)</f>
        <v>7.0000000000000007E-2</v>
      </c>
      <c r="K67" s="139"/>
      <c r="L67" s="139">
        <f>SUM(L68:L75)</f>
        <v>0</v>
      </c>
      <c r="M67" s="140"/>
      <c r="N67" s="140"/>
      <c r="O67" s="140"/>
      <c r="W67" t="s">
        <v>163</v>
      </c>
    </row>
    <row r="68" spans="1:50" outlineLevel="1" x14ac:dyDescent="0.2">
      <c r="A68" s="147">
        <v>27</v>
      </c>
      <c r="B68" s="148" t="s">
        <v>264</v>
      </c>
      <c r="C68" s="153" t="s">
        <v>265</v>
      </c>
      <c r="D68" s="149" t="s">
        <v>234</v>
      </c>
      <c r="E68" s="183">
        <v>1</v>
      </c>
      <c r="F68" s="193"/>
      <c r="G68" s="194">
        <f t="shared" ref="G68:G75" si="0">ROUND(E68*F68,2)</f>
        <v>0</v>
      </c>
      <c r="H68" s="137">
        <v>21</v>
      </c>
      <c r="I68" s="136">
        <v>8.4000000000000003E-4</v>
      </c>
      <c r="J68" s="136">
        <f t="shared" ref="J68:J75" si="1">ROUND(E68*I68,2)</f>
        <v>0</v>
      </c>
      <c r="K68" s="136">
        <v>0</v>
      </c>
      <c r="L68" s="136">
        <f t="shared" ref="L68:L75" si="2">ROUND(E68*K68,2)</f>
        <v>0</v>
      </c>
      <c r="M68" s="137" t="s">
        <v>167</v>
      </c>
      <c r="N68" s="137" t="s">
        <v>167</v>
      </c>
      <c r="O68" s="137" t="s">
        <v>168</v>
      </c>
      <c r="P68" s="128"/>
      <c r="Q68" s="128"/>
      <c r="R68" s="128"/>
      <c r="S68" s="128"/>
      <c r="T68" s="128"/>
      <c r="U68" s="128"/>
      <c r="V68" s="128"/>
      <c r="W68" s="128" t="s">
        <v>252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ht="33.75" outlineLevel="1" x14ac:dyDescent="0.2">
      <c r="A69" s="147">
        <v>28</v>
      </c>
      <c r="B69" s="148" t="s">
        <v>266</v>
      </c>
      <c r="C69" s="153" t="s">
        <v>267</v>
      </c>
      <c r="D69" s="149" t="s">
        <v>196</v>
      </c>
      <c r="E69" s="183">
        <v>1</v>
      </c>
      <c r="F69" s="193"/>
      <c r="G69" s="194">
        <f t="shared" si="0"/>
        <v>0</v>
      </c>
      <c r="H69" s="137">
        <v>21</v>
      </c>
      <c r="I69" s="136">
        <v>1.2999999999999999E-2</v>
      </c>
      <c r="J69" s="136">
        <f t="shared" si="1"/>
        <v>0.01</v>
      </c>
      <c r="K69" s="136">
        <v>0</v>
      </c>
      <c r="L69" s="136">
        <f t="shared" si="2"/>
        <v>0</v>
      </c>
      <c r="M69" s="137" t="s">
        <v>167</v>
      </c>
      <c r="N69" s="137" t="s">
        <v>167</v>
      </c>
      <c r="O69" s="137" t="s">
        <v>200</v>
      </c>
      <c r="P69" s="128"/>
      <c r="Q69" s="128"/>
      <c r="R69" s="128"/>
      <c r="S69" s="128"/>
      <c r="T69" s="128"/>
      <c r="U69" s="128"/>
      <c r="V69" s="128"/>
      <c r="W69" s="128" t="s">
        <v>201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ht="22.5" outlineLevel="1" x14ac:dyDescent="0.2">
      <c r="A70" s="147">
        <v>29</v>
      </c>
      <c r="B70" s="148" t="s">
        <v>268</v>
      </c>
      <c r="C70" s="153" t="s">
        <v>269</v>
      </c>
      <c r="D70" s="149" t="s">
        <v>196</v>
      </c>
      <c r="E70" s="183">
        <v>1</v>
      </c>
      <c r="F70" s="193"/>
      <c r="G70" s="194">
        <f t="shared" si="0"/>
        <v>0</v>
      </c>
      <c r="H70" s="137">
        <v>21</v>
      </c>
      <c r="I70" s="136">
        <v>4.0000000000000003E-5</v>
      </c>
      <c r="J70" s="136">
        <f t="shared" si="1"/>
        <v>0</v>
      </c>
      <c r="K70" s="136">
        <v>0</v>
      </c>
      <c r="L70" s="136">
        <f t="shared" si="2"/>
        <v>0</v>
      </c>
      <c r="M70" s="137" t="s">
        <v>167</v>
      </c>
      <c r="N70" s="137" t="s">
        <v>167</v>
      </c>
      <c r="O70" s="137" t="s">
        <v>168</v>
      </c>
      <c r="P70" s="128"/>
      <c r="Q70" s="128"/>
      <c r="R70" s="128"/>
      <c r="S70" s="128"/>
      <c r="T70" s="128"/>
      <c r="U70" s="128"/>
      <c r="V70" s="128"/>
      <c r="W70" s="128" t="s">
        <v>252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ht="33.75" outlineLevel="1" x14ac:dyDescent="0.2">
      <c r="A71" s="147">
        <v>30</v>
      </c>
      <c r="B71" s="148" t="s">
        <v>270</v>
      </c>
      <c r="C71" s="153" t="s">
        <v>271</v>
      </c>
      <c r="D71" s="149" t="s">
        <v>196</v>
      </c>
      <c r="E71" s="183">
        <v>1</v>
      </c>
      <c r="F71" s="193"/>
      <c r="G71" s="194">
        <f t="shared" si="0"/>
        <v>0</v>
      </c>
      <c r="H71" s="137">
        <v>21</v>
      </c>
      <c r="I71" s="136">
        <v>1.1999999999999999E-3</v>
      </c>
      <c r="J71" s="136">
        <f t="shared" si="1"/>
        <v>0</v>
      </c>
      <c r="K71" s="136">
        <v>0</v>
      </c>
      <c r="L71" s="136">
        <f t="shared" si="2"/>
        <v>0</v>
      </c>
      <c r="M71" s="137" t="s">
        <v>167</v>
      </c>
      <c r="N71" s="137" t="s">
        <v>167</v>
      </c>
      <c r="O71" s="137" t="s">
        <v>200</v>
      </c>
      <c r="P71" s="128"/>
      <c r="Q71" s="128"/>
      <c r="R71" s="128"/>
      <c r="S71" s="128"/>
      <c r="T71" s="128"/>
      <c r="U71" s="128"/>
      <c r="V71" s="128"/>
      <c r="W71" s="128" t="s">
        <v>201</v>
      </c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</row>
    <row r="72" spans="1:50" outlineLevel="1" x14ac:dyDescent="0.2">
      <c r="A72" s="147">
        <v>31</v>
      </c>
      <c r="B72" s="148" t="s">
        <v>392</v>
      </c>
      <c r="C72" s="153" t="s">
        <v>393</v>
      </c>
      <c r="D72" s="149" t="s">
        <v>234</v>
      </c>
      <c r="E72" s="183">
        <v>2</v>
      </c>
      <c r="F72" s="193"/>
      <c r="G72" s="194">
        <f t="shared" si="0"/>
        <v>0</v>
      </c>
      <c r="H72" s="137">
        <v>21</v>
      </c>
      <c r="I72" s="136">
        <v>8.8999999999999995E-4</v>
      </c>
      <c r="J72" s="136">
        <f t="shared" si="1"/>
        <v>0</v>
      </c>
      <c r="K72" s="136">
        <v>0</v>
      </c>
      <c r="L72" s="136">
        <f t="shared" si="2"/>
        <v>0</v>
      </c>
      <c r="M72" s="137" t="s">
        <v>167</v>
      </c>
      <c r="N72" s="137" t="s">
        <v>167</v>
      </c>
      <c r="O72" s="137" t="s">
        <v>168</v>
      </c>
      <c r="P72" s="128"/>
      <c r="Q72" s="128"/>
      <c r="R72" s="128"/>
      <c r="S72" s="128"/>
      <c r="T72" s="128"/>
      <c r="U72" s="128"/>
      <c r="V72" s="128"/>
      <c r="W72" s="128" t="s">
        <v>252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ht="33.75" outlineLevel="1" x14ac:dyDescent="0.2">
      <c r="A73" s="147">
        <v>32</v>
      </c>
      <c r="B73" s="148" t="s">
        <v>394</v>
      </c>
      <c r="C73" s="153" t="s">
        <v>395</v>
      </c>
      <c r="D73" s="149" t="s">
        <v>196</v>
      </c>
      <c r="E73" s="183">
        <v>2</v>
      </c>
      <c r="F73" s="193"/>
      <c r="G73" s="194">
        <f t="shared" si="0"/>
        <v>0</v>
      </c>
      <c r="H73" s="137">
        <v>21</v>
      </c>
      <c r="I73" s="136">
        <v>1.4999999999999999E-2</v>
      </c>
      <c r="J73" s="136">
        <f t="shared" si="1"/>
        <v>0.03</v>
      </c>
      <c r="K73" s="136">
        <v>0</v>
      </c>
      <c r="L73" s="136">
        <f t="shared" si="2"/>
        <v>0</v>
      </c>
      <c r="M73" s="137" t="s">
        <v>167</v>
      </c>
      <c r="N73" s="137" t="s">
        <v>167</v>
      </c>
      <c r="O73" s="137" t="s">
        <v>200</v>
      </c>
      <c r="P73" s="128"/>
      <c r="Q73" s="128"/>
      <c r="R73" s="128"/>
      <c r="S73" s="128"/>
      <c r="T73" s="128"/>
      <c r="U73" s="128"/>
      <c r="V73" s="128"/>
      <c r="W73" s="128" t="s">
        <v>201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ht="56.25" outlineLevel="1" x14ac:dyDescent="0.2">
      <c r="A74" s="147">
        <v>33</v>
      </c>
      <c r="B74" s="148" t="s">
        <v>396</v>
      </c>
      <c r="C74" s="153" t="s">
        <v>397</v>
      </c>
      <c r="D74" s="149" t="s">
        <v>234</v>
      </c>
      <c r="E74" s="183">
        <v>2</v>
      </c>
      <c r="F74" s="193"/>
      <c r="G74" s="194">
        <f t="shared" si="0"/>
        <v>0</v>
      </c>
      <c r="H74" s="137">
        <v>21</v>
      </c>
      <c r="I74" s="136">
        <v>1.2999999999999999E-2</v>
      </c>
      <c r="J74" s="136">
        <f t="shared" si="1"/>
        <v>0.03</v>
      </c>
      <c r="K74" s="136">
        <v>0</v>
      </c>
      <c r="L74" s="136">
        <f t="shared" si="2"/>
        <v>0</v>
      </c>
      <c r="M74" s="137" t="s">
        <v>167</v>
      </c>
      <c r="N74" s="137" t="s">
        <v>167</v>
      </c>
      <c r="O74" s="137" t="s">
        <v>168</v>
      </c>
      <c r="P74" s="128"/>
      <c r="Q74" s="128"/>
      <c r="R74" s="128"/>
      <c r="S74" s="128"/>
      <c r="T74" s="128"/>
      <c r="U74" s="128"/>
      <c r="V74" s="128"/>
      <c r="W74" s="128" t="s">
        <v>252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outlineLevel="1" x14ac:dyDescent="0.2">
      <c r="A75" s="147">
        <v>34</v>
      </c>
      <c r="B75" s="148" t="s">
        <v>398</v>
      </c>
      <c r="C75" s="153" t="s">
        <v>399</v>
      </c>
      <c r="D75" s="149" t="s">
        <v>196</v>
      </c>
      <c r="E75" s="183">
        <v>1</v>
      </c>
      <c r="F75" s="193"/>
      <c r="G75" s="194">
        <f t="shared" si="0"/>
        <v>0</v>
      </c>
      <c r="H75" s="137">
        <v>21</v>
      </c>
      <c r="I75" s="136">
        <v>0</v>
      </c>
      <c r="J75" s="136">
        <f t="shared" si="1"/>
        <v>0</v>
      </c>
      <c r="K75" s="136">
        <v>0</v>
      </c>
      <c r="L75" s="136">
        <f t="shared" si="2"/>
        <v>0</v>
      </c>
      <c r="M75" s="137" t="s">
        <v>259</v>
      </c>
      <c r="N75" s="137" t="s">
        <v>199</v>
      </c>
      <c r="O75" s="137" t="s">
        <v>168</v>
      </c>
      <c r="P75" s="128"/>
      <c r="Q75" s="128"/>
      <c r="R75" s="128"/>
      <c r="S75" s="128"/>
      <c r="T75" s="128"/>
      <c r="U75" s="128"/>
      <c r="V75" s="128"/>
      <c r="W75" s="128" t="s">
        <v>252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x14ac:dyDescent="0.2">
      <c r="A76" s="141" t="s">
        <v>162</v>
      </c>
      <c r="B76" s="142" t="s">
        <v>117</v>
      </c>
      <c r="C76" s="150" t="s">
        <v>118</v>
      </c>
      <c r="D76" s="143"/>
      <c r="E76" s="180"/>
      <c r="F76" s="188"/>
      <c r="G76" s="189">
        <f>SUMIF(W77:W77,"&lt;&gt;NOR",G77:G77)</f>
        <v>0</v>
      </c>
      <c r="H76" s="140"/>
      <c r="I76" s="139"/>
      <c r="J76" s="139">
        <f>SUM(J77:J77)</f>
        <v>0</v>
      </c>
      <c r="K76" s="139"/>
      <c r="L76" s="139">
        <f>SUM(L77:L77)</f>
        <v>0</v>
      </c>
      <c r="M76" s="140"/>
      <c r="N76" s="140"/>
      <c r="O76" s="140"/>
      <c r="W76" t="s">
        <v>163</v>
      </c>
    </row>
    <row r="77" spans="1:50" outlineLevel="1" x14ac:dyDescent="0.2">
      <c r="A77" s="147">
        <v>35</v>
      </c>
      <c r="B77" s="148" t="s">
        <v>276</v>
      </c>
      <c r="C77" s="153" t="s">
        <v>277</v>
      </c>
      <c r="D77" s="149" t="s">
        <v>231</v>
      </c>
      <c r="E77" s="183">
        <v>1</v>
      </c>
      <c r="F77" s="193"/>
      <c r="G77" s="194">
        <f>ROUND(E77*F77,2)</f>
        <v>0</v>
      </c>
      <c r="H77" s="137">
        <v>21</v>
      </c>
      <c r="I77" s="136">
        <v>0</v>
      </c>
      <c r="J77" s="136">
        <f>ROUND(E77*I77,2)</f>
        <v>0</v>
      </c>
      <c r="K77" s="136">
        <v>0</v>
      </c>
      <c r="L77" s="136">
        <f>ROUND(E77*K77,2)</f>
        <v>0</v>
      </c>
      <c r="M77" s="137" t="s">
        <v>259</v>
      </c>
      <c r="N77" s="137" t="s">
        <v>199</v>
      </c>
      <c r="O77" s="137" t="s">
        <v>168</v>
      </c>
      <c r="P77" s="128"/>
      <c r="Q77" s="128"/>
      <c r="R77" s="128"/>
      <c r="S77" s="128"/>
      <c r="T77" s="128"/>
      <c r="U77" s="128"/>
      <c r="V77" s="128"/>
      <c r="W77" s="128" t="s">
        <v>252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x14ac:dyDescent="0.2">
      <c r="A78" s="141" t="s">
        <v>162</v>
      </c>
      <c r="B78" s="142" t="s">
        <v>121</v>
      </c>
      <c r="C78" s="150" t="s">
        <v>122</v>
      </c>
      <c r="D78" s="143"/>
      <c r="E78" s="180"/>
      <c r="F78" s="188"/>
      <c r="G78" s="189">
        <f>SUMIF(W79:W82,"&lt;&gt;NOR",G79:G82)</f>
        <v>0</v>
      </c>
      <c r="H78" s="140"/>
      <c r="I78" s="139"/>
      <c r="J78" s="139">
        <f>SUM(J79:J82)</f>
        <v>0.14000000000000001</v>
      </c>
      <c r="K78" s="139"/>
      <c r="L78" s="139">
        <f>SUM(L79:L82)</f>
        <v>0</v>
      </c>
      <c r="M78" s="140"/>
      <c r="N78" s="140"/>
      <c r="O78" s="140"/>
      <c r="W78" t="s">
        <v>163</v>
      </c>
    </row>
    <row r="79" spans="1:50" outlineLevel="1" x14ac:dyDescent="0.2">
      <c r="A79" s="147">
        <v>36</v>
      </c>
      <c r="B79" s="148" t="s">
        <v>278</v>
      </c>
      <c r="C79" s="153" t="s">
        <v>279</v>
      </c>
      <c r="D79" s="149" t="s">
        <v>196</v>
      </c>
      <c r="E79" s="183">
        <v>4</v>
      </c>
      <c r="F79" s="193"/>
      <c r="G79" s="194">
        <f>ROUND(E79*F79,2)</f>
        <v>0</v>
      </c>
      <c r="H79" s="137">
        <v>21</v>
      </c>
      <c r="I79" s="136">
        <v>0</v>
      </c>
      <c r="J79" s="136">
        <f>ROUND(E79*I79,2)</f>
        <v>0</v>
      </c>
      <c r="K79" s="136">
        <v>0</v>
      </c>
      <c r="L79" s="136">
        <f>ROUND(E79*K79,2)</f>
        <v>0</v>
      </c>
      <c r="M79" s="137" t="s">
        <v>167</v>
      </c>
      <c r="N79" s="137" t="s">
        <v>199</v>
      </c>
      <c r="O79" s="137" t="s">
        <v>168</v>
      </c>
      <c r="P79" s="128"/>
      <c r="Q79" s="128"/>
      <c r="R79" s="128"/>
      <c r="S79" s="128"/>
      <c r="T79" s="128"/>
      <c r="U79" s="128"/>
      <c r="V79" s="128"/>
      <c r="W79" s="128" t="s">
        <v>252</v>
      </c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outlineLevel="1" x14ac:dyDescent="0.2">
      <c r="A80" s="147">
        <v>37</v>
      </c>
      <c r="B80" s="148" t="s">
        <v>400</v>
      </c>
      <c r="C80" s="153" t="s">
        <v>401</v>
      </c>
      <c r="D80" s="149" t="s">
        <v>196</v>
      </c>
      <c r="E80" s="183">
        <v>2</v>
      </c>
      <c r="F80" s="193"/>
      <c r="G80" s="194">
        <f>ROUND(E80*F80,2)</f>
        <v>0</v>
      </c>
      <c r="H80" s="137">
        <v>21</v>
      </c>
      <c r="I80" s="136">
        <v>2.955E-2</v>
      </c>
      <c r="J80" s="136">
        <f>ROUND(E80*I80,2)</f>
        <v>0.06</v>
      </c>
      <c r="K80" s="136">
        <v>0</v>
      </c>
      <c r="L80" s="136">
        <f>ROUND(E80*K80,2)</f>
        <v>0</v>
      </c>
      <c r="M80" s="137" t="s">
        <v>167</v>
      </c>
      <c r="N80" s="137" t="s">
        <v>199</v>
      </c>
      <c r="O80" s="137" t="s">
        <v>200</v>
      </c>
      <c r="P80" s="128"/>
      <c r="Q80" s="128"/>
      <c r="R80" s="128"/>
      <c r="S80" s="128"/>
      <c r="T80" s="128"/>
      <c r="U80" s="128"/>
      <c r="V80" s="128"/>
      <c r="W80" s="128" t="s">
        <v>201</v>
      </c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outlineLevel="1" x14ac:dyDescent="0.2">
      <c r="A81" s="147">
        <v>38</v>
      </c>
      <c r="B81" s="148" t="s">
        <v>280</v>
      </c>
      <c r="C81" s="153" t="s">
        <v>281</v>
      </c>
      <c r="D81" s="149" t="s">
        <v>196</v>
      </c>
      <c r="E81" s="183">
        <v>2</v>
      </c>
      <c r="F81" s="193"/>
      <c r="G81" s="194">
        <f>ROUND(E81*F81,2)</f>
        <v>0</v>
      </c>
      <c r="H81" s="137">
        <v>21</v>
      </c>
      <c r="I81" s="136">
        <v>3.9E-2</v>
      </c>
      <c r="J81" s="136">
        <f>ROUND(E81*I81,2)</f>
        <v>0.08</v>
      </c>
      <c r="K81" s="136">
        <v>0</v>
      </c>
      <c r="L81" s="136">
        <f>ROUND(E81*K81,2)</f>
        <v>0</v>
      </c>
      <c r="M81" s="137" t="s">
        <v>167</v>
      </c>
      <c r="N81" s="137" t="s">
        <v>199</v>
      </c>
      <c r="O81" s="137" t="s">
        <v>200</v>
      </c>
      <c r="P81" s="128"/>
      <c r="Q81" s="128"/>
      <c r="R81" s="128"/>
      <c r="S81" s="128"/>
      <c r="T81" s="128"/>
      <c r="U81" s="128"/>
      <c r="V81" s="128"/>
      <c r="W81" s="128" t="s">
        <v>201</v>
      </c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1:50" ht="22.5" outlineLevel="1" x14ac:dyDescent="0.2">
      <c r="A82" s="147">
        <v>39</v>
      </c>
      <c r="B82" s="148" t="s">
        <v>282</v>
      </c>
      <c r="C82" s="153" t="s">
        <v>283</v>
      </c>
      <c r="D82" s="149" t="s">
        <v>191</v>
      </c>
      <c r="E82" s="183">
        <v>0.1371</v>
      </c>
      <c r="F82" s="193"/>
      <c r="G82" s="194">
        <f>ROUND(E82*F82,2)</f>
        <v>0</v>
      </c>
      <c r="H82" s="137">
        <v>21</v>
      </c>
      <c r="I82" s="136">
        <v>0</v>
      </c>
      <c r="J82" s="136">
        <f>ROUND(E82*I82,2)</f>
        <v>0</v>
      </c>
      <c r="K82" s="136">
        <v>0</v>
      </c>
      <c r="L82" s="136">
        <f>ROUND(E82*K82,2)</f>
        <v>0</v>
      </c>
      <c r="M82" s="137" t="s">
        <v>167</v>
      </c>
      <c r="N82" s="137" t="s">
        <v>167</v>
      </c>
      <c r="O82" s="137" t="s">
        <v>248</v>
      </c>
      <c r="P82" s="128"/>
      <c r="Q82" s="128"/>
      <c r="R82" s="128"/>
      <c r="S82" s="128"/>
      <c r="T82" s="128"/>
      <c r="U82" s="128"/>
      <c r="V82" s="128"/>
      <c r="W82" s="128" t="s">
        <v>249</v>
      </c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</row>
    <row r="83" spans="1:50" x14ac:dyDescent="0.2">
      <c r="A83" s="141" t="s">
        <v>162</v>
      </c>
      <c r="B83" s="142" t="s">
        <v>123</v>
      </c>
      <c r="C83" s="150" t="s">
        <v>124</v>
      </c>
      <c r="D83" s="143"/>
      <c r="E83" s="180"/>
      <c r="F83" s="188"/>
      <c r="G83" s="189">
        <f>SUMIF(W84:W84,"&lt;&gt;NOR",G84:G84)</f>
        <v>0</v>
      </c>
      <c r="H83" s="140"/>
      <c r="I83" s="139"/>
      <c r="J83" s="139">
        <f>SUM(J84:J84)</f>
        <v>0</v>
      </c>
      <c r="K83" s="139"/>
      <c r="L83" s="139">
        <f>SUM(L84:L84)</f>
        <v>0</v>
      </c>
      <c r="M83" s="140"/>
      <c r="N83" s="140"/>
      <c r="O83" s="140"/>
      <c r="W83" t="s">
        <v>163</v>
      </c>
    </row>
    <row r="84" spans="1:50" outlineLevel="1" x14ac:dyDescent="0.2">
      <c r="A84" s="147">
        <v>40</v>
      </c>
      <c r="B84" s="148" t="s">
        <v>419</v>
      </c>
      <c r="C84" s="153" t="s">
        <v>420</v>
      </c>
      <c r="D84" s="149" t="s">
        <v>231</v>
      </c>
      <c r="E84" s="183">
        <v>1</v>
      </c>
      <c r="F84" s="193"/>
      <c r="G84" s="194">
        <f>ROUND(E84*F84,2)</f>
        <v>0</v>
      </c>
      <c r="H84" s="137">
        <v>21</v>
      </c>
      <c r="I84" s="136">
        <v>0</v>
      </c>
      <c r="J84" s="136">
        <f>ROUND(E84*I84,2)</f>
        <v>0</v>
      </c>
      <c r="K84" s="136">
        <v>0</v>
      </c>
      <c r="L84" s="136">
        <f>ROUND(E84*K84,2)</f>
        <v>0</v>
      </c>
      <c r="M84" s="137" t="s">
        <v>259</v>
      </c>
      <c r="N84" s="137" t="s">
        <v>199</v>
      </c>
      <c r="O84" s="137" t="s">
        <v>168</v>
      </c>
      <c r="P84" s="128"/>
      <c r="Q84" s="128"/>
      <c r="R84" s="128"/>
      <c r="S84" s="128"/>
      <c r="T84" s="128"/>
      <c r="U84" s="128"/>
      <c r="V84" s="128"/>
      <c r="W84" s="128" t="s">
        <v>252</v>
      </c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</row>
    <row r="85" spans="1:50" x14ac:dyDescent="0.2">
      <c r="A85" s="141" t="s">
        <v>162</v>
      </c>
      <c r="B85" s="142" t="s">
        <v>125</v>
      </c>
      <c r="C85" s="150" t="s">
        <v>126</v>
      </c>
      <c r="D85" s="143"/>
      <c r="E85" s="180"/>
      <c r="F85" s="188"/>
      <c r="G85" s="189">
        <f>SUMIF(W86:W92,"&lt;&gt;NOR",G86:G92)</f>
        <v>0</v>
      </c>
      <c r="H85" s="140"/>
      <c r="I85" s="139"/>
      <c r="J85" s="139">
        <f>SUM(J86:J92)</f>
        <v>0.16</v>
      </c>
      <c r="K85" s="139"/>
      <c r="L85" s="139">
        <f>SUM(L86:L92)</f>
        <v>0</v>
      </c>
      <c r="M85" s="140"/>
      <c r="N85" s="140"/>
      <c r="O85" s="140"/>
      <c r="W85" t="s">
        <v>163</v>
      </c>
    </row>
    <row r="86" spans="1:50" ht="33.75" outlineLevel="1" x14ac:dyDescent="0.2">
      <c r="A86" s="144">
        <v>41</v>
      </c>
      <c r="B86" s="145" t="s">
        <v>284</v>
      </c>
      <c r="C86" s="151" t="s">
        <v>285</v>
      </c>
      <c r="D86" s="146" t="s">
        <v>166</v>
      </c>
      <c r="E86" s="181">
        <v>6.9375</v>
      </c>
      <c r="F86" s="190"/>
      <c r="G86" s="191">
        <f>ROUND(E86*F86,2)</f>
        <v>0</v>
      </c>
      <c r="H86" s="137">
        <v>21</v>
      </c>
      <c r="I86" s="136">
        <v>5.0400000000000002E-3</v>
      </c>
      <c r="J86" s="136">
        <f>ROUND(E86*I86,2)</f>
        <v>0.03</v>
      </c>
      <c r="K86" s="136">
        <v>0</v>
      </c>
      <c r="L86" s="136">
        <f>ROUND(E86*K86,2)</f>
        <v>0</v>
      </c>
      <c r="M86" s="137" t="s">
        <v>167</v>
      </c>
      <c r="N86" s="137" t="s">
        <v>167</v>
      </c>
      <c r="O86" s="137" t="s">
        <v>168</v>
      </c>
      <c r="P86" s="128"/>
      <c r="Q86" s="128"/>
      <c r="R86" s="128"/>
      <c r="S86" s="128"/>
      <c r="T86" s="128"/>
      <c r="U86" s="128"/>
      <c r="V86" s="128"/>
      <c r="W86" s="128" t="s">
        <v>252</v>
      </c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outlineLevel="2" x14ac:dyDescent="0.2">
      <c r="A87" s="134"/>
      <c r="B87" s="135"/>
      <c r="C87" s="152" t="s">
        <v>421</v>
      </c>
      <c r="D87" s="138"/>
      <c r="E87" s="182"/>
      <c r="F87" s="192"/>
      <c r="G87" s="192"/>
      <c r="H87" s="137"/>
      <c r="I87" s="136"/>
      <c r="J87" s="136"/>
      <c r="K87" s="136"/>
      <c r="L87" s="136"/>
      <c r="M87" s="137"/>
      <c r="N87" s="137"/>
      <c r="O87" s="137"/>
      <c r="P87" s="128"/>
      <c r="Q87" s="128"/>
      <c r="R87" s="128"/>
      <c r="S87" s="128"/>
      <c r="T87" s="128"/>
      <c r="U87" s="128"/>
      <c r="V87" s="128"/>
      <c r="W87" s="128" t="s">
        <v>171</v>
      </c>
      <c r="X87" s="128">
        <v>0</v>
      </c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outlineLevel="3" x14ac:dyDescent="0.2">
      <c r="A88" s="134"/>
      <c r="B88" s="135"/>
      <c r="C88" s="152" t="s">
        <v>422</v>
      </c>
      <c r="D88" s="138"/>
      <c r="E88" s="182">
        <v>6.94</v>
      </c>
      <c r="F88" s="192"/>
      <c r="G88" s="192"/>
      <c r="H88" s="137"/>
      <c r="I88" s="136"/>
      <c r="J88" s="136"/>
      <c r="K88" s="136"/>
      <c r="L88" s="136"/>
      <c r="M88" s="137"/>
      <c r="N88" s="137"/>
      <c r="O88" s="137"/>
      <c r="P88" s="128"/>
      <c r="Q88" s="128"/>
      <c r="R88" s="128"/>
      <c r="S88" s="128"/>
      <c r="T88" s="128"/>
      <c r="U88" s="128"/>
      <c r="V88" s="128"/>
      <c r="W88" s="128" t="s">
        <v>171</v>
      </c>
      <c r="X88" s="128">
        <v>0</v>
      </c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ht="22.5" outlineLevel="1" x14ac:dyDescent="0.2">
      <c r="A89" s="144">
        <v>42</v>
      </c>
      <c r="B89" s="145" t="s">
        <v>286</v>
      </c>
      <c r="C89" s="151" t="s">
        <v>287</v>
      </c>
      <c r="D89" s="146" t="s">
        <v>166</v>
      </c>
      <c r="E89" s="181">
        <v>7.2843799999999996</v>
      </c>
      <c r="F89" s="190"/>
      <c r="G89" s="191">
        <f>ROUND(E89*F89,2)</f>
        <v>0</v>
      </c>
      <c r="H89" s="137">
        <v>21</v>
      </c>
      <c r="I89" s="136">
        <v>1.7999999999999999E-2</v>
      </c>
      <c r="J89" s="136">
        <f>ROUND(E89*I89,2)</f>
        <v>0.13</v>
      </c>
      <c r="K89" s="136">
        <v>0</v>
      </c>
      <c r="L89" s="136">
        <f>ROUND(E89*K89,2)</f>
        <v>0</v>
      </c>
      <c r="M89" s="137" t="s">
        <v>167</v>
      </c>
      <c r="N89" s="137" t="s">
        <v>167</v>
      </c>
      <c r="O89" s="137" t="s">
        <v>200</v>
      </c>
      <c r="P89" s="128"/>
      <c r="Q89" s="128"/>
      <c r="R89" s="128"/>
      <c r="S89" s="128"/>
      <c r="T89" s="128"/>
      <c r="U89" s="128"/>
      <c r="V89" s="128"/>
      <c r="W89" s="128" t="s">
        <v>201</v>
      </c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</row>
    <row r="90" spans="1:50" outlineLevel="2" x14ac:dyDescent="0.2">
      <c r="A90" s="134"/>
      <c r="B90" s="135"/>
      <c r="C90" s="152" t="s">
        <v>423</v>
      </c>
      <c r="D90" s="138"/>
      <c r="E90" s="182"/>
      <c r="F90" s="192"/>
      <c r="G90" s="192"/>
      <c r="H90" s="137"/>
      <c r="I90" s="136"/>
      <c r="J90" s="136"/>
      <c r="K90" s="136"/>
      <c r="L90" s="136"/>
      <c r="M90" s="137"/>
      <c r="N90" s="137"/>
      <c r="O90" s="137"/>
      <c r="P90" s="128"/>
      <c r="Q90" s="128"/>
      <c r="R90" s="128"/>
      <c r="S90" s="128"/>
      <c r="T90" s="128"/>
      <c r="U90" s="128"/>
      <c r="V90" s="128"/>
      <c r="W90" s="128" t="s">
        <v>171</v>
      </c>
      <c r="X90" s="128">
        <v>0</v>
      </c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outlineLevel="3" x14ac:dyDescent="0.2">
      <c r="A91" s="134"/>
      <c r="B91" s="135"/>
      <c r="C91" s="152" t="s">
        <v>424</v>
      </c>
      <c r="D91" s="138"/>
      <c r="E91" s="182">
        <v>7.28</v>
      </c>
      <c r="F91" s="192"/>
      <c r="G91" s="192"/>
      <c r="H91" s="137"/>
      <c r="I91" s="136"/>
      <c r="J91" s="136"/>
      <c r="K91" s="136"/>
      <c r="L91" s="136"/>
      <c r="M91" s="137"/>
      <c r="N91" s="137"/>
      <c r="O91" s="137"/>
      <c r="P91" s="128"/>
      <c r="Q91" s="128"/>
      <c r="R91" s="128"/>
      <c r="S91" s="128"/>
      <c r="T91" s="128"/>
      <c r="U91" s="128"/>
      <c r="V91" s="128"/>
      <c r="W91" s="128" t="s">
        <v>171</v>
      </c>
      <c r="X91" s="128">
        <v>0</v>
      </c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ht="22.5" outlineLevel="1" x14ac:dyDescent="0.2">
      <c r="A92" s="147">
        <v>43</v>
      </c>
      <c r="B92" s="148" t="s">
        <v>290</v>
      </c>
      <c r="C92" s="153" t="s">
        <v>291</v>
      </c>
      <c r="D92" s="149" t="s">
        <v>191</v>
      </c>
      <c r="E92" s="183">
        <v>0.16608000000000001</v>
      </c>
      <c r="F92" s="193"/>
      <c r="G92" s="194">
        <f>ROUND(E92*F92,2)</f>
        <v>0</v>
      </c>
      <c r="H92" s="137">
        <v>21</v>
      </c>
      <c r="I92" s="136">
        <v>0</v>
      </c>
      <c r="J92" s="136">
        <f>ROUND(E92*I92,2)</f>
        <v>0</v>
      </c>
      <c r="K92" s="136">
        <v>0</v>
      </c>
      <c r="L92" s="136">
        <f>ROUND(E92*K92,2)</f>
        <v>0</v>
      </c>
      <c r="M92" s="137" t="s">
        <v>167</v>
      </c>
      <c r="N92" s="137" t="s">
        <v>167</v>
      </c>
      <c r="O92" s="137" t="s">
        <v>248</v>
      </c>
      <c r="P92" s="128"/>
      <c r="Q92" s="128"/>
      <c r="R92" s="128"/>
      <c r="S92" s="128"/>
      <c r="T92" s="128"/>
      <c r="U92" s="128"/>
      <c r="V92" s="128"/>
      <c r="W92" s="128" t="s">
        <v>249</v>
      </c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x14ac:dyDescent="0.2">
      <c r="A93" s="141" t="s">
        <v>162</v>
      </c>
      <c r="B93" s="142" t="s">
        <v>130</v>
      </c>
      <c r="C93" s="150" t="s">
        <v>131</v>
      </c>
      <c r="D93" s="143"/>
      <c r="E93" s="180"/>
      <c r="F93" s="188"/>
      <c r="G93" s="189">
        <f>SUMIF(W94:W100,"&lt;&gt;NOR",G94:G100)</f>
        <v>0</v>
      </c>
      <c r="H93" s="140"/>
      <c r="I93" s="139"/>
      <c r="J93" s="139">
        <f>SUM(J94:J100)</f>
        <v>0.73</v>
      </c>
      <c r="K93" s="139"/>
      <c r="L93" s="139">
        <f>SUM(L94:L100)</f>
        <v>0</v>
      </c>
      <c r="M93" s="140"/>
      <c r="N93" s="140"/>
      <c r="O93" s="140"/>
      <c r="W93" t="s">
        <v>163</v>
      </c>
    </row>
    <row r="94" spans="1:50" ht="22.5" outlineLevel="1" x14ac:dyDescent="0.2">
      <c r="A94" s="144">
        <v>44</v>
      </c>
      <c r="B94" s="145" t="s">
        <v>292</v>
      </c>
      <c r="C94" s="151" t="s">
        <v>293</v>
      </c>
      <c r="D94" s="146" t="s">
        <v>166</v>
      </c>
      <c r="E94" s="181">
        <v>41.22</v>
      </c>
      <c r="F94" s="190"/>
      <c r="G94" s="191">
        <f>ROUND(E94*F94,2)</f>
        <v>0</v>
      </c>
      <c r="H94" s="137">
        <v>21</v>
      </c>
      <c r="I94" s="136">
        <v>4.8300000000000001E-3</v>
      </c>
      <c r="J94" s="136">
        <f>ROUND(E94*I94,2)</f>
        <v>0.2</v>
      </c>
      <c r="K94" s="136">
        <v>0</v>
      </c>
      <c r="L94" s="136">
        <f>ROUND(E94*K94,2)</f>
        <v>0</v>
      </c>
      <c r="M94" s="137" t="s">
        <v>167</v>
      </c>
      <c r="N94" s="137" t="s">
        <v>167</v>
      </c>
      <c r="O94" s="137" t="s">
        <v>168</v>
      </c>
      <c r="P94" s="128"/>
      <c r="Q94" s="128"/>
      <c r="R94" s="128"/>
      <c r="S94" s="128"/>
      <c r="T94" s="128"/>
      <c r="U94" s="128"/>
      <c r="V94" s="128"/>
      <c r="W94" s="128" t="s">
        <v>252</v>
      </c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outlineLevel="2" x14ac:dyDescent="0.2">
      <c r="A95" s="134"/>
      <c r="B95" s="135"/>
      <c r="C95" s="152" t="s">
        <v>404</v>
      </c>
      <c r="D95" s="138"/>
      <c r="E95" s="182"/>
      <c r="F95" s="192"/>
      <c r="G95" s="192"/>
      <c r="H95" s="137"/>
      <c r="I95" s="136"/>
      <c r="J95" s="136"/>
      <c r="K95" s="136"/>
      <c r="L95" s="136"/>
      <c r="M95" s="137"/>
      <c r="N95" s="137"/>
      <c r="O95" s="137"/>
      <c r="P95" s="128"/>
      <c r="Q95" s="128"/>
      <c r="R95" s="128"/>
      <c r="S95" s="128"/>
      <c r="T95" s="128"/>
      <c r="U95" s="128"/>
      <c r="V95" s="128"/>
      <c r="W95" s="128" t="s">
        <v>171</v>
      </c>
      <c r="X95" s="128">
        <v>0</v>
      </c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outlineLevel="3" x14ac:dyDescent="0.2">
      <c r="A96" s="134"/>
      <c r="B96" s="135"/>
      <c r="C96" s="152" t="s">
        <v>377</v>
      </c>
      <c r="D96" s="138"/>
      <c r="E96" s="182">
        <v>41.22</v>
      </c>
      <c r="F96" s="192"/>
      <c r="G96" s="192"/>
      <c r="H96" s="137"/>
      <c r="I96" s="136"/>
      <c r="J96" s="136"/>
      <c r="K96" s="136"/>
      <c r="L96" s="136"/>
      <c r="M96" s="137"/>
      <c r="N96" s="137"/>
      <c r="O96" s="137"/>
      <c r="P96" s="128"/>
      <c r="Q96" s="128"/>
      <c r="R96" s="128"/>
      <c r="S96" s="128"/>
      <c r="T96" s="128"/>
      <c r="U96" s="128"/>
      <c r="V96" s="128"/>
      <c r="W96" s="128" t="s">
        <v>171</v>
      </c>
      <c r="X96" s="128">
        <v>0</v>
      </c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ht="22.5" outlineLevel="1" x14ac:dyDescent="0.2">
      <c r="A97" s="144">
        <v>45</v>
      </c>
      <c r="B97" s="145" t="s">
        <v>294</v>
      </c>
      <c r="C97" s="151" t="s">
        <v>295</v>
      </c>
      <c r="D97" s="146" t="s">
        <v>166</v>
      </c>
      <c r="E97" s="181">
        <v>43.280999999999999</v>
      </c>
      <c r="F97" s="190"/>
      <c r="G97" s="191">
        <f>ROUND(E97*F97,2)</f>
        <v>0</v>
      </c>
      <c r="H97" s="137">
        <v>21</v>
      </c>
      <c r="I97" s="136">
        <v>1.2200000000000001E-2</v>
      </c>
      <c r="J97" s="136">
        <f>ROUND(E97*I97,2)</f>
        <v>0.53</v>
      </c>
      <c r="K97" s="136">
        <v>0</v>
      </c>
      <c r="L97" s="136">
        <f>ROUND(E97*K97,2)</f>
        <v>0</v>
      </c>
      <c r="M97" s="137" t="s">
        <v>296</v>
      </c>
      <c r="N97" s="137" t="s">
        <v>199</v>
      </c>
      <c r="O97" s="137" t="s">
        <v>200</v>
      </c>
      <c r="P97" s="128"/>
      <c r="Q97" s="128"/>
      <c r="R97" s="128"/>
      <c r="S97" s="128"/>
      <c r="T97" s="128"/>
      <c r="U97" s="128"/>
      <c r="V97" s="128"/>
      <c r="W97" s="128" t="s">
        <v>201</v>
      </c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</row>
    <row r="98" spans="1:50" outlineLevel="2" x14ac:dyDescent="0.2">
      <c r="A98" s="134"/>
      <c r="B98" s="135"/>
      <c r="C98" s="152" t="s">
        <v>405</v>
      </c>
      <c r="D98" s="138"/>
      <c r="E98" s="182"/>
      <c r="F98" s="192"/>
      <c r="G98" s="192"/>
      <c r="H98" s="137"/>
      <c r="I98" s="136"/>
      <c r="J98" s="136"/>
      <c r="K98" s="136"/>
      <c r="L98" s="136"/>
      <c r="M98" s="137"/>
      <c r="N98" s="137"/>
      <c r="O98" s="137"/>
      <c r="P98" s="128"/>
      <c r="Q98" s="128"/>
      <c r="R98" s="128"/>
      <c r="S98" s="128"/>
      <c r="T98" s="128"/>
      <c r="U98" s="128"/>
      <c r="V98" s="128"/>
      <c r="W98" s="128" t="s">
        <v>171</v>
      </c>
      <c r="X98" s="128">
        <v>0</v>
      </c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outlineLevel="3" x14ac:dyDescent="0.2">
      <c r="A99" s="134"/>
      <c r="B99" s="135"/>
      <c r="C99" s="152" t="s">
        <v>406</v>
      </c>
      <c r="D99" s="138"/>
      <c r="E99" s="182">
        <v>43.28</v>
      </c>
      <c r="F99" s="192"/>
      <c r="G99" s="192"/>
      <c r="H99" s="137"/>
      <c r="I99" s="136"/>
      <c r="J99" s="136"/>
      <c r="K99" s="136"/>
      <c r="L99" s="136"/>
      <c r="M99" s="137"/>
      <c r="N99" s="137"/>
      <c r="O99" s="137"/>
      <c r="P99" s="128"/>
      <c r="Q99" s="128"/>
      <c r="R99" s="128"/>
      <c r="S99" s="128"/>
      <c r="T99" s="128"/>
      <c r="U99" s="128"/>
      <c r="V99" s="128"/>
      <c r="W99" s="128" t="s">
        <v>171</v>
      </c>
      <c r="X99" s="128">
        <v>0</v>
      </c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</row>
    <row r="100" spans="1:50" ht="22.5" outlineLevel="1" x14ac:dyDescent="0.2">
      <c r="A100" s="147">
        <v>46</v>
      </c>
      <c r="B100" s="148" t="s">
        <v>299</v>
      </c>
      <c r="C100" s="153" t="s">
        <v>300</v>
      </c>
      <c r="D100" s="149" t="s">
        <v>191</v>
      </c>
      <c r="E100" s="183">
        <v>0.72711999999999999</v>
      </c>
      <c r="F100" s="193"/>
      <c r="G100" s="194">
        <f>ROUND(E100*F100,2)</f>
        <v>0</v>
      </c>
      <c r="H100" s="137">
        <v>21</v>
      </c>
      <c r="I100" s="136">
        <v>0</v>
      </c>
      <c r="J100" s="136">
        <f>ROUND(E100*I100,2)</f>
        <v>0</v>
      </c>
      <c r="K100" s="136">
        <v>0</v>
      </c>
      <c r="L100" s="136">
        <f>ROUND(E100*K100,2)</f>
        <v>0</v>
      </c>
      <c r="M100" s="137" t="s">
        <v>167</v>
      </c>
      <c r="N100" s="137" t="s">
        <v>167</v>
      </c>
      <c r="O100" s="137" t="s">
        <v>248</v>
      </c>
      <c r="P100" s="128"/>
      <c r="Q100" s="128"/>
      <c r="R100" s="128"/>
      <c r="S100" s="128"/>
      <c r="T100" s="128"/>
      <c r="U100" s="128"/>
      <c r="V100" s="128"/>
      <c r="W100" s="128" t="s">
        <v>249</v>
      </c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</row>
    <row r="101" spans="1:50" x14ac:dyDescent="0.2">
      <c r="A101" s="141" t="s">
        <v>162</v>
      </c>
      <c r="B101" s="142" t="s">
        <v>134</v>
      </c>
      <c r="C101" s="150" t="s">
        <v>135</v>
      </c>
      <c r="D101" s="143"/>
      <c r="E101" s="180"/>
      <c r="F101" s="188"/>
      <c r="G101" s="189">
        <f>SUMIF(W102:W105,"&lt;&gt;NOR",G102:G105)</f>
        <v>0</v>
      </c>
      <c r="H101" s="140"/>
      <c r="I101" s="139"/>
      <c r="J101" s="139">
        <f>SUM(J102:J105)</f>
        <v>0</v>
      </c>
      <c r="K101" s="139"/>
      <c r="L101" s="139">
        <f>SUM(L102:L105)</f>
        <v>0</v>
      </c>
      <c r="M101" s="140"/>
      <c r="N101" s="140"/>
      <c r="O101" s="140"/>
      <c r="W101" t="s">
        <v>163</v>
      </c>
    </row>
    <row r="102" spans="1:50" ht="22.5" outlineLevel="1" x14ac:dyDescent="0.2">
      <c r="A102" s="144">
        <v>47</v>
      </c>
      <c r="B102" s="145" t="s">
        <v>301</v>
      </c>
      <c r="C102" s="151" t="s">
        <v>302</v>
      </c>
      <c r="D102" s="146" t="s">
        <v>166</v>
      </c>
      <c r="E102" s="181">
        <v>16.817499999999999</v>
      </c>
      <c r="F102" s="190"/>
      <c r="G102" s="191">
        <f>ROUND(E102*F102,2)</f>
        <v>0</v>
      </c>
      <c r="H102" s="137">
        <v>21</v>
      </c>
      <c r="I102" s="136">
        <v>2.9E-4</v>
      </c>
      <c r="J102" s="136">
        <f>ROUND(E102*I102,2)</f>
        <v>0</v>
      </c>
      <c r="K102" s="136">
        <v>0</v>
      </c>
      <c r="L102" s="136">
        <f>ROUND(E102*K102,2)</f>
        <v>0</v>
      </c>
      <c r="M102" s="137" t="s">
        <v>259</v>
      </c>
      <c r="N102" s="137" t="s">
        <v>199</v>
      </c>
      <c r="O102" s="137" t="s">
        <v>168</v>
      </c>
      <c r="P102" s="128"/>
      <c r="Q102" s="128"/>
      <c r="R102" s="128"/>
      <c r="S102" s="128"/>
      <c r="T102" s="128"/>
      <c r="U102" s="128"/>
      <c r="V102" s="128"/>
      <c r="W102" s="128" t="s">
        <v>252</v>
      </c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</row>
    <row r="103" spans="1:50" outlineLevel="2" x14ac:dyDescent="0.2">
      <c r="A103" s="134"/>
      <c r="B103" s="135"/>
      <c r="C103" s="152" t="s">
        <v>385</v>
      </c>
      <c r="D103" s="138"/>
      <c r="E103" s="182"/>
      <c r="F103" s="192"/>
      <c r="G103" s="192"/>
      <c r="H103" s="137"/>
      <c r="I103" s="136"/>
      <c r="J103" s="136"/>
      <c r="K103" s="136"/>
      <c r="L103" s="136"/>
      <c r="M103" s="137"/>
      <c r="N103" s="137"/>
      <c r="O103" s="137"/>
      <c r="P103" s="128"/>
      <c r="Q103" s="128"/>
      <c r="R103" s="128"/>
      <c r="S103" s="128"/>
      <c r="T103" s="128"/>
      <c r="U103" s="128"/>
      <c r="V103" s="128"/>
      <c r="W103" s="128" t="s">
        <v>171</v>
      </c>
      <c r="X103" s="128">
        <v>0</v>
      </c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outlineLevel="3" x14ac:dyDescent="0.2">
      <c r="A104" s="134"/>
      <c r="B104" s="135"/>
      <c r="C104" s="152" t="s">
        <v>390</v>
      </c>
      <c r="D104" s="138"/>
      <c r="E104" s="182"/>
      <c r="F104" s="192"/>
      <c r="G104" s="192"/>
      <c r="H104" s="137"/>
      <c r="I104" s="136"/>
      <c r="J104" s="136"/>
      <c r="K104" s="136"/>
      <c r="L104" s="136"/>
      <c r="M104" s="137"/>
      <c r="N104" s="137"/>
      <c r="O104" s="137"/>
      <c r="P104" s="128"/>
      <c r="Q104" s="128"/>
      <c r="R104" s="128"/>
      <c r="S104" s="128"/>
      <c r="T104" s="128"/>
      <c r="U104" s="128"/>
      <c r="V104" s="128"/>
      <c r="W104" s="128" t="s">
        <v>171</v>
      </c>
      <c r="X104" s="128">
        <v>0</v>
      </c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</row>
    <row r="105" spans="1:50" outlineLevel="3" x14ac:dyDescent="0.2">
      <c r="A105" s="134"/>
      <c r="B105" s="135"/>
      <c r="C105" s="152" t="s">
        <v>391</v>
      </c>
      <c r="D105" s="138"/>
      <c r="E105" s="182">
        <v>16.82</v>
      </c>
      <c r="F105" s="192"/>
      <c r="G105" s="192"/>
      <c r="H105" s="137"/>
      <c r="I105" s="136"/>
      <c r="J105" s="136"/>
      <c r="K105" s="136"/>
      <c r="L105" s="136"/>
      <c r="M105" s="137"/>
      <c r="N105" s="137"/>
      <c r="O105" s="137"/>
      <c r="P105" s="128"/>
      <c r="Q105" s="128"/>
      <c r="R105" s="128"/>
      <c r="S105" s="128"/>
      <c r="T105" s="128"/>
      <c r="U105" s="128"/>
      <c r="V105" s="128"/>
      <c r="W105" s="128" t="s">
        <v>171</v>
      </c>
      <c r="X105" s="128">
        <v>0</v>
      </c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</row>
    <row r="106" spans="1:50" x14ac:dyDescent="0.2">
      <c r="A106" s="141" t="s">
        <v>162</v>
      </c>
      <c r="B106" s="142" t="s">
        <v>136</v>
      </c>
      <c r="C106" s="150" t="s">
        <v>137</v>
      </c>
      <c r="D106" s="143"/>
      <c r="E106" s="180"/>
      <c r="F106" s="188"/>
      <c r="G106" s="189">
        <f>SUMIF(W107:W107,"&lt;&gt;NOR",G107:G107)</f>
        <v>0</v>
      </c>
      <c r="H106" s="140"/>
      <c r="I106" s="139"/>
      <c r="J106" s="139">
        <f>SUM(J107:J107)</f>
        <v>0</v>
      </c>
      <c r="K106" s="139"/>
      <c r="L106" s="139">
        <f>SUM(L107:L107)</f>
        <v>0</v>
      </c>
      <c r="M106" s="140"/>
      <c r="N106" s="140"/>
      <c r="O106" s="140"/>
      <c r="W106" t="s">
        <v>163</v>
      </c>
    </row>
    <row r="107" spans="1:50" outlineLevel="1" x14ac:dyDescent="0.2">
      <c r="A107" s="147">
        <v>48</v>
      </c>
      <c r="B107" s="148" t="s">
        <v>304</v>
      </c>
      <c r="C107" s="153" t="s">
        <v>305</v>
      </c>
      <c r="D107" s="149" t="s">
        <v>231</v>
      </c>
      <c r="E107" s="183">
        <v>1</v>
      </c>
      <c r="F107" s="193"/>
      <c r="G107" s="194">
        <f>ROUND(E107*F107,2)</f>
        <v>0</v>
      </c>
      <c r="H107" s="137">
        <v>21</v>
      </c>
      <c r="I107" s="136">
        <v>0</v>
      </c>
      <c r="J107" s="136">
        <f>ROUND(E107*I107,2)</f>
        <v>0</v>
      </c>
      <c r="K107" s="136">
        <v>0</v>
      </c>
      <c r="L107" s="136">
        <f>ROUND(E107*K107,2)</f>
        <v>0</v>
      </c>
      <c r="M107" s="137" t="s">
        <v>259</v>
      </c>
      <c r="N107" s="137" t="s">
        <v>199</v>
      </c>
      <c r="O107" s="137" t="s">
        <v>168</v>
      </c>
      <c r="P107" s="128"/>
      <c r="Q107" s="128"/>
      <c r="R107" s="128"/>
      <c r="S107" s="128"/>
      <c r="T107" s="128"/>
      <c r="U107" s="128"/>
      <c r="V107" s="128"/>
      <c r="W107" s="128" t="s">
        <v>306</v>
      </c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</row>
    <row r="108" spans="1:50" x14ac:dyDescent="0.2">
      <c r="A108" s="141" t="s">
        <v>162</v>
      </c>
      <c r="B108" s="142" t="s">
        <v>138</v>
      </c>
      <c r="C108" s="150" t="s">
        <v>139</v>
      </c>
      <c r="D108" s="143"/>
      <c r="E108" s="180"/>
      <c r="F108" s="188"/>
      <c r="G108" s="189">
        <f>SUMIF(W109:W114,"&lt;&gt;NOR",G109:G114)</f>
        <v>0</v>
      </c>
      <c r="H108" s="140"/>
      <c r="I108" s="139"/>
      <c r="J108" s="139">
        <f>SUM(J109:J114)</f>
        <v>0</v>
      </c>
      <c r="K108" s="139"/>
      <c r="L108" s="139">
        <f>SUM(L109:L114)</f>
        <v>0</v>
      </c>
      <c r="M108" s="140"/>
      <c r="N108" s="140"/>
      <c r="O108" s="140"/>
      <c r="W108" t="s">
        <v>163</v>
      </c>
    </row>
    <row r="109" spans="1:50" ht="22.5" outlineLevel="1" x14ac:dyDescent="0.2">
      <c r="A109" s="147">
        <v>49</v>
      </c>
      <c r="B109" s="148" t="s">
        <v>307</v>
      </c>
      <c r="C109" s="153" t="s">
        <v>308</v>
      </c>
      <c r="D109" s="149" t="s">
        <v>191</v>
      </c>
      <c r="E109" s="183">
        <v>6.8032199999999996</v>
      </c>
      <c r="F109" s="193"/>
      <c r="G109" s="194">
        <f t="shared" ref="G109:G114" si="3">ROUND(E109*F109,2)</f>
        <v>0</v>
      </c>
      <c r="H109" s="137">
        <v>21</v>
      </c>
      <c r="I109" s="136">
        <v>0</v>
      </c>
      <c r="J109" s="136">
        <f t="shared" ref="J109:J114" si="4">ROUND(E109*I109,2)</f>
        <v>0</v>
      </c>
      <c r="K109" s="136">
        <v>0</v>
      </c>
      <c r="L109" s="136">
        <f t="shared" ref="L109:L114" si="5">ROUND(E109*K109,2)</f>
        <v>0</v>
      </c>
      <c r="M109" s="137" t="s">
        <v>167</v>
      </c>
      <c r="N109" s="137" t="s">
        <v>167</v>
      </c>
      <c r="O109" s="137" t="s">
        <v>309</v>
      </c>
      <c r="P109" s="128"/>
      <c r="Q109" s="128"/>
      <c r="R109" s="128"/>
      <c r="S109" s="128"/>
      <c r="T109" s="128"/>
      <c r="U109" s="128"/>
      <c r="V109" s="128"/>
      <c r="W109" s="128" t="s">
        <v>310</v>
      </c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</row>
    <row r="110" spans="1:50" ht="22.5" outlineLevel="1" x14ac:dyDescent="0.2">
      <c r="A110" s="147">
        <v>50</v>
      </c>
      <c r="B110" s="148" t="s">
        <v>311</v>
      </c>
      <c r="C110" s="153" t="s">
        <v>312</v>
      </c>
      <c r="D110" s="149" t="s">
        <v>191</v>
      </c>
      <c r="E110" s="183">
        <v>6.8032199999999996</v>
      </c>
      <c r="F110" s="193"/>
      <c r="G110" s="194">
        <f t="shared" si="3"/>
        <v>0</v>
      </c>
      <c r="H110" s="137">
        <v>21</v>
      </c>
      <c r="I110" s="136">
        <v>0</v>
      </c>
      <c r="J110" s="136">
        <f t="shared" si="4"/>
        <v>0</v>
      </c>
      <c r="K110" s="136">
        <v>0</v>
      </c>
      <c r="L110" s="136">
        <f t="shared" si="5"/>
        <v>0</v>
      </c>
      <c r="M110" s="137" t="s">
        <v>167</v>
      </c>
      <c r="N110" s="137" t="s">
        <v>167</v>
      </c>
      <c r="O110" s="137" t="s">
        <v>309</v>
      </c>
      <c r="P110" s="128"/>
      <c r="Q110" s="128"/>
      <c r="R110" s="128"/>
      <c r="S110" s="128"/>
      <c r="T110" s="128"/>
      <c r="U110" s="128"/>
      <c r="V110" s="128"/>
      <c r="W110" s="128" t="s">
        <v>310</v>
      </c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</row>
    <row r="111" spans="1:50" ht="33.75" outlineLevel="1" x14ac:dyDescent="0.2">
      <c r="A111" s="147">
        <v>51</v>
      </c>
      <c r="B111" s="148" t="s">
        <v>313</v>
      </c>
      <c r="C111" s="153" t="s">
        <v>314</v>
      </c>
      <c r="D111" s="149" t="s">
        <v>191</v>
      </c>
      <c r="E111" s="183">
        <v>6.8032199999999996</v>
      </c>
      <c r="F111" s="193"/>
      <c r="G111" s="194">
        <f t="shared" si="3"/>
        <v>0</v>
      </c>
      <c r="H111" s="137">
        <v>21</v>
      </c>
      <c r="I111" s="136">
        <v>0</v>
      </c>
      <c r="J111" s="136">
        <f t="shared" si="4"/>
        <v>0</v>
      </c>
      <c r="K111" s="136">
        <v>0</v>
      </c>
      <c r="L111" s="136">
        <f t="shared" si="5"/>
        <v>0</v>
      </c>
      <c r="M111" s="137" t="s">
        <v>167</v>
      </c>
      <c r="N111" s="137" t="s">
        <v>167</v>
      </c>
      <c r="O111" s="137" t="s">
        <v>309</v>
      </c>
      <c r="P111" s="128"/>
      <c r="Q111" s="128"/>
      <c r="R111" s="128"/>
      <c r="S111" s="128"/>
      <c r="T111" s="128"/>
      <c r="U111" s="128"/>
      <c r="V111" s="128"/>
      <c r="W111" s="128" t="s">
        <v>310</v>
      </c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</row>
    <row r="112" spans="1:50" outlineLevel="1" x14ac:dyDescent="0.2">
      <c r="A112" s="147">
        <v>52</v>
      </c>
      <c r="B112" s="148" t="s">
        <v>315</v>
      </c>
      <c r="C112" s="153" t="s">
        <v>316</v>
      </c>
      <c r="D112" s="149" t="s">
        <v>191</v>
      </c>
      <c r="E112" s="183">
        <v>6.8032199999999996</v>
      </c>
      <c r="F112" s="193"/>
      <c r="G112" s="194">
        <f t="shared" si="3"/>
        <v>0</v>
      </c>
      <c r="H112" s="137">
        <v>21</v>
      </c>
      <c r="I112" s="136">
        <v>0</v>
      </c>
      <c r="J112" s="136">
        <f t="shared" si="4"/>
        <v>0</v>
      </c>
      <c r="K112" s="136">
        <v>0</v>
      </c>
      <c r="L112" s="136">
        <f t="shared" si="5"/>
        <v>0</v>
      </c>
      <c r="M112" s="137" t="s">
        <v>167</v>
      </c>
      <c r="N112" s="137" t="s">
        <v>167</v>
      </c>
      <c r="O112" s="137" t="s">
        <v>309</v>
      </c>
      <c r="P112" s="128"/>
      <c r="Q112" s="128"/>
      <c r="R112" s="128"/>
      <c r="S112" s="128"/>
      <c r="T112" s="128"/>
      <c r="U112" s="128"/>
      <c r="V112" s="128"/>
      <c r="W112" s="128" t="s">
        <v>310</v>
      </c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</row>
    <row r="113" spans="1:50" ht="22.5" outlineLevel="1" x14ac:dyDescent="0.2">
      <c r="A113" s="147">
        <v>53</v>
      </c>
      <c r="B113" s="148" t="s">
        <v>317</v>
      </c>
      <c r="C113" s="153" t="s">
        <v>318</v>
      </c>
      <c r="D113" s="149" t="s">
        <v>191</v>
      </c>
      <c r="E113" s="183">
        <v>6.8032199999999996</v>
      </c>
      <c r="F113" s="193"/>
      <c r="G113" s="194">
        <f t="shared" si="3"/>
        <v>0</v>
      </c>
      <c r="H113" s="137">
        <v>21</v>
      </c>
      <c r="I113" s="136">
        <v>0</v>
      </c>
      <c r="J113" s="136">
        <f t="shared" si="4"/>
        <v>0</v>
      </c>
      <c r="K113" s="136">
        <v>0</v>
      </c>
      <c r="L113" s="136">
        <f t="shared" si="5"/>
        <v>0</v>
      </c>
      <c r="M113" s="137" t="s">
        <v>167</v>
      </c>
      <c r="N113" s="137" t="s">
        <v>167</v>
      </c>
      <c r="O113" s="137" t="s">
        <v>309</v>
      </c>
      <c r="P113" s="128"/>
      <c r="Q113" s="128"/>
      <c r="R113" s="128"/>
      <c r="S113" s="128"/>
      <c r="T113" s="128"/>
      <c r="U113" s="128"/>
      <c r="V113" s="128"/>
      <c r="W113" s="128" t="s">
        <v>310</v>
      </c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</row>
    <row r="114" spans="1:50" ht="22.5" outlineLevel="1" x14ac:dyDescent="0.2">
      <c r="A114" s="144">
        <v>54</v>
      </c>
      <c r="B114" s="145" t="s">
        <v>319</v>
      </c>
      <c r="C114" s="151" t="s">
        <v>320</v>
      </c>
      <c r="D114" s="146" t="s">
        <v>191</v>
      </c>
      <c r="E114" s="181">
        <v>6.8032199999999996</v>
      </c>
      <c r="F114" s="190"/>
      <c r="G114" s="191">
        <f t="shared" si="3"/>
        <v>0</v>
      </c>
      <c r="H114" s="137">
        <v>21</v>
      </c>
      <c r="I114" s="136">
        <v>0</v>
      </c>
      <c r="J114" s="136">
        <f t="shared" si="4"/>
        <v>0</v>
      </c>
      <c r="K114" s="136">
        <v>0</v>
      </c>
      <c r="L114" s="136">
        <f t="shared" si="5"/>
        <v>0</v>
      </c>
      <c r="M114" s="137" t="s">
        <v>167</v>
      </c>
      <c r="N114" s="137" t="s">
        <v>167</v>
      </c>
      <c r="O114" s="137" t="s">
        <v>309</v>
      </c>
      <c r="P114" s="128"/>
      <c r="Q114" s="128"/>
      <c r="R114" s="128"/>
      <c r="S114" s="128"/>
      <c r="T114" s="128"/>
      <c r="U114" s="128"/>
      <c r="V114" s="128"/>
      <c r="W114" s="128" t="s">
        <v>310</v>
      </c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</row>
    <row r="115" spans="1:50" x14ac:dyDescent="0.2">
      <c r="A115" s="3"/>
      <c r="B115" s="4"/>
      <c r="C115" s="154"/>
      <c r="D115" s="5"/>
      <c r="E115" s="179"/>
      <c r="F115" s="187"/>
      <c r="G115" s="187"/>
      <c r="H115" s="3"/>
      <c r="I115" s="3"/>
      <c r="J115" s="3"/>
      <c r="K115" s="3"/>
      <c r="L115" s="3"/>
      <c r="M115" s="3"/>
      <c r="N115" s="3"/>
      <c r="O115" s="3"/>
      <c r="U115">
        <v>12</v>
      </c>
      <c r="V115">
        <v>21</v>
      </c>
      <c r="W115" t="s">
        <v>154</v>
      </c>
    </row>
    <row r="116" spans="1:50" x14ac:dyDescent="0.2">
      <c r="A116" s="131"/>
      <c r="B116" s="132" t="s">
        <v>31</v>
      </c>
      <c r="C116" s="155"/>
      <c r="D116" s="133"/>
      <c r="E116" s="184"/>
      <c r="F116" s="195"/>
      <c r="G116" s="196">
        <f>G8+G12+G22+G30+G34+G36+G38+G61+G63+G65+G67+G76+G78+G83+G85+G93+G101+G106+G108</f>
        <v>0</v>
      </c>
      <c r="H116" s="3"/>
      <c r="I116" s="3"/>
      <c r="J116" s="3"/>
      <c r="K116" s="3"/>
      <c r="L116" s="3"/>
      <c r="M116" s="3"/>
      <c r="N116" s="3"/>
      <c r="O116" s="3"/>
      <c r="U116">
        <f>SUMIF(H7:H114,U115,G7:G114)</f>
        <v>0</v>
      </c>
      <c r="V116">
        <f>SUMIF(H7:H114,V115,G7:G114)</f>
        <v>0</v>
      </c>
      <c r="W116" t="s">
        <v>321</v>
      </c>
    </row>
    <row r="117" spans="1:50" x14ac:dyDescent="0.2">
      <c r="A117" s="3"/>
      <c r="B117" s="4"/>
      <c r="C117" s="154"/>
      <c r="D117" s="5"/>
      <c r="E117" s="179"/>
      <c r="F117" s="187"/>
      <c r="G117" s="187"/>
      <c r="H117" s="3"/>
      <c r="I117" s="3"/>
      <c r="J117" s="3"/>
      <c r="K117" s="3"/>
      <c r="L117" s="3"/>
      <c r="M117" s="3"/>
      <c r="N117" s="3"/>
      <c r="O117" s="3"/>
    </row>
    <row r="118" spans="1:50" x14ac:dyDescent="0.2">
      <c r="A118" s="3"/>
      <c r="B118" s="4"/>
      <c r="C118" s="154"/>
      <c r="D118" s="5"/>
      <c r="E118" s="179"/>
      <c r="F118" s="187"/>
      <c r="G118" s="187"/>
      <c r="H118" s="3"/>
      <c r="I118" s="3"/>
      <c r="J118" s="3"/>
      <c r="K118" s="3"/>
      <c r="L118" s="3"/>
      <c r="M118" s="3"/>
      <c r="N118" s="3"/>
      <c r="O118" s="3"/>
    </row>
    <row r="119" spans="1:50" x14ac:dyDescent="0.2">
      <c r="A119" s="266" t="s">
        <v>322</v>
      </c>
      <c r="B119" s="266"/>
      <c r="C119" s="267"/>
      <c r="D119" s="5"/>
      <c r="E119" s="179"/>
      <c r="F119" s="187"/>
      <c r="G119" s="187"/>
      <c r="H119" s="3"/>
      <c r="I119" s="3"/>
      <c r="J119" s="3"/>
      <c r="K119" s="3"/>
      <c r="L119" s="3"/>
      <c r="M119" s="3"/>
      <c r="N119" s="3"/>
      <c r="O119" s="3"/>
    </row>
    <row r="120" spans="1:50" x14ac:dyDescent="0.2">
      <c r="A120" s="247"/>
      <c r="B120" s="248"/>
      <c r="C120" s="249"/>
      <c r="D120" s="248"/>
      <c r="E120" s="248"/>
      <c r="F120" s="248"/>
      <c r="G120" s="250"/>
      <c r="H120" s="3"/>
      <c r="I120" s="3"/>
      <c r="J120" s="3"/>
      <c r="K120" s="3"/>
      <c r="L120" s="3"/>
      <c r="M120" s="3"/>
      <c r="N120" s="3"/>
      <c r="O120" s="3"/>
      <c r="W120" t="s">
        <v>323</v>
      </c>
    </row>
    <row r="121" spans="1:50" x14ac:dyDescent="0.2">
      <c r="A121" s="251"/>
      <c r="B121" s="252"/>
      <c r="C121" s="253"/>
      <c r="D121" s="252"/>
      <c r="E121" s="252"/>
      <c r="F121" s="252"/>
      <c r="G121" s="254"/>
      <c r="H121" s="3"/>
      <c r="I121" s="3"/>
      <c r="J121" s="3"/>
      <c r="K121" s="3"/>
      <c r="L121" s="3"/>
      <c r="M121" s="3"/>
      <c r="N121" s="3"/>
      <c r="O121" s="3"/>
    </row>
    <row r="122" spans="1:50" x14ac:dyDescent="0.2">
      <c r="A122" s="251"/>
      <c r="B122" s="252"/>
      <c r="C122" s="253"/>
      <c r="D122" s="252"/>
      <c r="E122" s="252"/>
      <c r="F122" s="252"/>
      <c r="G122" s="254"/>
      <c r="H122" s="3"/>
      <c r="I122" s="3"/>
      <c r="J122" s="3"/>
      <c r="K122" s="3"/>
      <c r="L122" s="3"/>
      <c r="M122" s="3"/>
      <c r="N122" s="3"/>
      <c r="O122" s="3"/>
    </row>
    <row r="123" spans="1:50" x14ac:dyDescent="0.2">
      <c r="A123" s="251"/>
      <c r="B123" s="252"/>
      <c r="C123" s="253"/>
      <c r="D123" s="252"/>
      <c r="E123" s="252"/>
      <c r="F123" s="252"/>
      <c r="G123" s="254"/>
      <c r="H123" s="3"/>
      <c r="I123" s="3"/>
      <c r="J123" s="3"/>
      <c r="K123" s="3"/>
      <c r="L123" s="3"/>
      <c r="M123" s="3"/>
      <c r="N123" s="3"/>
      <c r="O123" s="3"/>
    </row>
    <row r="124" spans="1:50" x14ac:dyDescent="0.2">
      <c r="A124" s="255"/>
      <c r="B124" s="256"/>
      <c r="C124" s="257"/>
      <c r="D124" s="256"/>
      <c r="E124" s="256"/>
      <c r="F124" s="256"/>
      <c r="G124" s="258"/>
      <c r="H124" s="3"/>
      <c r="I124" s="3"/>
      <c r="J124" s="3"/>
      <c r="K124" s="3"/>
      <c r="L124" s="3"/>
      <c r="M124" s="3"/>
      <c r="N124" s="3"/>
      <c r="O124" s="3"/>
    </row>
    <row r="125" spans="1:50" x14ac:dyDescent="0.2">
      <c r="A125" s="3"/>
      <c r="B125" s="4"/>
      <c r="C125" s="154"/>
      <c r="D125" s="5"/>
      <c r="E125" s="179"/>
      <c r="F125" s="187"/>
      <c r="G125" s="187"/>
      <c r="H125" s="3"/>
      <c r="I125" s="3"/>
      <c r="J125" s="3"/>
      <c r="K125" s="3"/>
      <c r="L125" s="3"/>
      <c r="M125" s="3"/>
      <c r="N125" s="3"/>
      <c r="O125" s="3"/>
    </row>
    <row r="126" spans="1:50" x14ac:dyDescent="0.2">
      <c r="C126" s="156"/>
      <c r="D126" s="8"/>
      <c r="W126" t="s">
        <v>324</v>
      </c>
    </row>
    <row r="127" spans="1:50" x14ac:dyDescent="0.2">
      <c r="D127" s="8"/>
    </row>
    <row r="128" spans="1:50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20:G124"/>
    <mergeCell ref="A1:G1"/>
    <mergeCell ref="C2:G2"/>
    <mergeCell ref="C3:G3"/>
    <mergeCell ref="C4:G4"/>
    <mergeCell ref="A119:C119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9B9C1-E75C-41E1-BB1B-FFA1068904EC}">
  <sheetPr>
    <outlinePr summaryBelow="0"/>
  </sheetPr>
  <dimension ref="A1:AX5000"/>
  <sheetViews>
    <sheetView view="pageBreakPreview" zoomScaleNormal="100" zoomScaleSheetLayoutView="100" workbookViewId="0">
      <pane ySplit="7" topLeftCell="A66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57</v>
      </c>
      <c r="C4" s="263" t="s">
        <v>58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93</v>
      </c>
      <c r="C8" s="150" t="s">
        <v>94</v>
      </c>
      <c r="D8" s="143"/>
      <c r="E8" s="180"/>
      <c r="F8" s="188"/>
      <c r="G8" s="189">
        <f>SUMIF(W9:W14,"&lt;&gt;NOR",G9:G14)</f>
        <v>0</v>
      </c>
      <c r="H8" s="140"/>
      <c r="I8" s="139"/>
      <c r="J8" s="139">
        <f>SUM(J9:J14)</f>
        <v>0.32999999999999996</v>
      </c>
      <c r="K8" s="139"/>
      <c r="L8" s="139">
        <f>SUM(L9:L14)</f>
        <v>0</v>
      </c>
      <c r="M8" s="140"/>
      <c r="N8" s="140"/>
      <c r="O8" s="140"/>
      <c r="W8" t="s">
        <v>163</v>
      </c>
    </row>
    <row r="9" spans="1:50" ht="45" outlineLevel="1" x14ac:dyDescent="0.2">
      <c r="A9" s="144">
        <v>1</v>
      </c>
      <c r="B9" s="145" t="s">
        <v>174</v>
      </c>
      <c r="C9" s="151" t="s">
        <v>175</v>
      </c>
      <c r="D9" s="146" t="s">
        <v>166</v>
      </c>
      <c r="E9" s="181">
        <v>15.15</v>
      </c>
      <c r="F9" s="190"/>
      <c r="G9" s="191">
        <f>ROUND(E9*F9,2)</f>
        <v>0</v>
      </c>
      <c r="H9" s="137">
        <v>21</v>
      </c>
      <c r="I9" s="136">
        <v>6.0899999999999999E-3</v>
      </c>
      <c r="J9" s="136">
        <f>ROUND(E9*I9,2)</f>
        <v>0.09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425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426</v>
      </c>
      <c r="D11" s="138"/>
      <c r="E11" s="182">
        <v>15.15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ht="22.5" outlineLevel="1" x14ac:dyDescent="0.2">
      <c r="A12" s="144">
        <v>2</v>
      </c>
      <c r="B12" s="145" t="s">
        <v>176</v>
      </c>
      <c r="C12" s="151" t="s">
        <v>177</v>
      </c>
      <c r="D12" s="146" t="s">
        <v>166</v>
      </c>
      <c r="E12" s="181">
        <v>44.45</v>
      </c>
      <c r="F12" s="190"/>
      <c r="G12" s="191">
        <f>ROUND(E12*F12,2)</f>
        <v>0</v>
      </c>
      <c r="H12" s="137">
        <v>21</v>
      </c>
      <c r="I12" s="136">
        <v>5.4299999999999999E-3</v>
      </c>
      <c r="J12" s="136">
        <f>ROUND(E12*I12,2)</f>
        <v>0.24</v>
      </c>
      <c r="K12" s="136">
        <v>0</v>
      </c>
      <c r="L12" s="136">
        <f>ROUND(E12*K12,2)</f>
        <v>0</v>
      </c>
      <c r="M12" s="137" t="s">
        <v>167</v>
      </c>
      <c r="N12" s="137" t="s">
        <v>167</v>
      </c>
      <c r="O12" s="137" t="s">
        <v>168</v>
      </c>
      <c r="P12" s="128"/>
      <c r="Q12" s="128"/>
      <c r="R12" s="128"/>
      <c r="S12" s="128"/>
      <c r="T12" s="128"/>
      <c r="U12" s="128"/>
      <c r="V12" s="128"/>
      <c r="W12" s="128" t="s">
        <v>169</v>
      </c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0" outlineLevel="2" x14ac:dyDescent="0.2">
      <c r="A13" s="134"/>
      <c r="B13" s="135"/>
      <c r="C13" s="152" t="s">
        <v>427</v>
      </c>
      <c r="D13" s="138"/>
      <c r="E13" s="182"/>
      <c r="F13" s="192"/>
      <c r="G13" s="192"/>
      <c r="H13" s="137"/>
      <c r="I13" s="136"/>
      <c r="J13" s="136"/>
      <c r="K13" s="136"/>
      <c r="L13" s="136"/>
      <c r="M13" s="137"/>
      <c r="N13" s="137"/>
      <c r="O13" s="137"/>
      <c r="P13" s="128"/>
      <c r="Q13" s="128"/>
      <c r="R13" s="128"/>
      <c r="S13" s="128"/>
      <c r="T13" s="128"/>
      <c r="U13" s="128"/>
      <c r="V13" s="128"/>
      <c r="W13" s="128" t="s">
        <v>171</v>
      </c>
      <c r="X13" s="128">
        <v>0</v>
      </c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</row>
    <row r="14" spans="1:50" outlineLevel="3" x14ac:dyDescent="0.2">
      <c r="A14" s="134"/>
      <c r="B14" s="135"/>
      <c r="C14" s="152" t="s">
        <v>428</v>
      </c>
      <c r="D14" s="138"/>
      <c r="E14" s="182">
        <v>44.45</v>
      </c>
      <c r="F14" s="192"/>
      <c r="G14" s="192"/>
      <c r="H14" s="137"/>
      <c r="I14" s="136"/>
      <c r="J14" s="136"/>
      <c r="K14" s="136"/>
      <c r="L14" s="136"/>
      <c r="M14" s="137"/>
      <c r="N14" s="137"/>
      <c r="O14" s="137"/>
      <c r="P14" s="128"/>
      <c r="Q14" s="128"/>
      <c r="R14" s="128"/>
      <c r="S14" s="128"/>
      <c r="T14" s="128"/>
      <c r="U14" s="128"/>
      <c r="V14" s="128"/>
      <c r="W14" s="128" t="s">
        <v>171</v>
      </c>
      <c r="X14" s="128">
        <v>0</v>
      </c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x14ac:dyDescent="0.2">
      <c r="A15" s="141" t="s">
        <v>162</v>
      </c>
      <c r="B15" s="142" t="s">
        <v>97</v>
      </c>
      <c r="C15" s="150" t="s">
        <v>98</v>
      </c>
      <c r="D15" s="143"/>
      <c r="E15" s="180"/>
      <c r="F15" s="188"/>
      <c r="G15" s="189">
        <f>SUMIF(W16:W18,"&lt;&gt;NOR",G16:G18)</f>
        <v>0</v>
      </c>
      <c r="H15" s="140"/>
      <c r="I15" s="139"/>
      <c r="J15" s="139">
        <f>SUM(J16:J18)</f>
        <v>0.15</v>
      </c>
      <c r="K15" s="139"/>
      <c r="L15" s="139">
        <f>SUM(L16:L18)</f>
        <v>0</v>
      </c>
      <c r="M15" s="140"/>
      <c r="N15" s="140"/>
      <c r="O15" s="140"/>
      <c r="W15" t="s">
        <v>163</v>
      </c>
    </row>
    <row r="16" spans="1:50" ht="22.5" outlineLevel="1" x14ac:dyDescent="0.2">
      <c r="A16" s="147">
        <v>3</v>
      </c>
      <c r="B16" s="148" t="s">
        <v>194</v>
      </c>
      <c r="C16" s="153" t="s">
        <v>195</v>
      </c>
      <c r="D16" s="149" t="s">
        <v>196</v>
      </c>
      <c r="E16" s="183">
        <v>2</v>
      </c>
      <c r="F16" s="193"/>
      <c r="G16" s="194">
        <f>ROUND(E16*F16,2)</f>
        <v>0</v>
      </c>
      <c r="H16" s="137">
        <v>21</v>
      </c>
      <c r="I16" s="136">
        <v>5.4109999999999998E-2</v>
      </c>
      <c r="J16" s="136">
        <f>ROUND(E16*I16,2)</f>
        <v>0.11</v>
      </c>
      <c r="K16" s="136">
        <v>0</v>
      </c>
      <c r="L16" s="136">
        <f>ROUND(E16*K16,2)</f>
        <v>0</v>
      </c>
      <c r="M16" s="137" t="s">
        <v>167</v>
      </c>
      <c r="N16" s="137" t="s">
        <v>167</v>
      </c>
      <c r="O16" s="137" t="s">
        <v>168</v>
      </c>
      <c r="P16" s="128"/>
      <c r="Q16" s="128"/>
      <c r="R16" s="128"/>
      <c r="S16" s="128"/>
      <c r="T16" s="128"/>
      <c r="U16" s="128"/>
      <c r="V16" s="128"/>
      <c r="W16" s="128" t="s">
        <v>169</v>
      </c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outlineLevel="1" x14ac:dyDescent="0.2">
      <c r="A17" s="147">
        <v>4</v>
      </c>
      <c r="B17" s="148" t="s">
        <v>197</v>
      </c>
      <c r="C17" s="153" t="s">
        <v>198</v>
      </c>
      <c r="D17" s="149" t="s">
        <v>196</v>
      </c>
      <c r="E17" s="183">
        <v>1</v>
      </c>
      <c r="F17" s="193"/>
      <c r="G17" s="194">
        <f>ROUND(E17*F17,2)</f>
        <v>0</v>
      </c>
      <c r="H17" s="137">
        <v>21</v>
      </c>
      <c r="I17" s="136">
        <v>1.72E-2</v>
      </c>
      <c r="J17" s="136">
        <f>ROUND(E17*I17,2)</f>
        <v>0.02</v>
      </c>
      <c r="K17" s="136">
        <v>0</v>
      </c>
      <c r="L17" s="136">
        <f>ROUND(E17*K17,2)</f>
        <v>0</v>
      </c>
      <c r="M17" s="137" t="s">
        <v>167</v>
      </c>
      <c r="N17" s="137" t="s">
        <v>167</v>
      </c>
      <c r="O17" s="137" t="s">
        <v>200</v>
      </c>
      <c r="P17" s="128"/>
      <c r="Q17" s="128"/>
      <c r="R17" s="128"/>
      <c r="S17" s="128"/>
      <c r="T17" s="128"/>
      <c r="U17" s="128"/>
      <c r="V17" s="128"/>
      <c r="W17" s="128" t="s">
        <v>201</v>
      </c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outlineLevel="1" x14ac:dyDescent="0.2">
      <c r="A18" s="147">
        <v>5</v>
      </c>
      <c r="B18" s="148" t="s">
        <v>429</v>
      </c>
      <c r="C18" s="153" t="s">
        <v>430</v>
      </c>
      <c r="D18" s="149" t="s">
        <v>196</v>
      </c>
      <c r="E18" s="183">
        <v>1</v>
      </c>
      <c r="F18" s="193"/>
      <c r="G18" s="194">
        <f>ROUND(E18*F18,2)</f>
        <v>0</v>
      </c>
      <c r="H18" s="137">
        <v>21</v>
      </c>
      <c r="I18" s="136">
        <v>1.7299999999999999E-2</v>
      </c>
      <c r="J18" s="136">
        <f>ROUND(E18*I18,2)</f>
        <v>0.02</v>
      </c>
      <c r="K18" s="136">
        <v>0</v>
      </c>
      <c r="L18" s="136">
        <f>ROUND(E18*K18,2)</f>
        <v>0</v>
      </c>
      <c r="M18" s="137" t="s">
        <v>167</v>
      </c>
      <c r="N18" s="137" t="s">
        <v>167</v>
      </c>
      <c r="O18" s="137" t="s">
        <v>200</v>
      </c>
      <c r="P18" s="128"/>
      <c r="Q18" s="128"/>
      <c r="R18" s="128"/>
      <c r="S18" s="128"/>
      <c r="T18" s="128"/>
      <c r="U18" s="128"/>
      <c r="V18" s="128"/>
      <c r="W18" s="128" t="s">
        <v>201</v>
      </c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x14ac:dyDescent="0.2">
      <c r="A19" s="141" t="s">
        <v>162</v>
      </c>
      <c r="B19" s="142" t="s">
        <v>101</v>
      </c>
      <c r="C19" s="150" t="s">
        <v>102</v>
      </c>
      <c r="D19" s="143"/>
      <c r="E19" s="180"/>
      <c r="F19" s="188"/>
      <c r="G19" s="189">
        <f>SUMIF(W20:W20,"&lt;&gt;NOR",G20:G20)</f>
        <v>0</v>
      </c>
      <c r="H19" s="140"/>
      <c r="I19" s="139"/>
      <c r="J19" s="139">
        <f>SUM(J20:J20)</f>
        <v>0.02</v>
      </c>
      <c r="K19" s="139"/>
      <c r="L19" s="139">
        <f>SUM(L20:L20)</f>
        <v>0</v>
      </c>
      <c r="M19" s="140"/>
      <c r="N19" s="140"/>
      <c r="O19" s="140"/>
      <c r="W19" t="s">
        <v>163</v>
      </c>
    </row>
    <row r="20" spans="1:50" ht="22.5" outlineLevel="1" x14ac:dyDescent="0.2">
      <c r="A20" s="147">
        <v>6</v>
      </c>
      <c r="B20" s="148" t="s">
        <v>202</v>
      </c>
      <c r="C20" s="153" t="s">
        <v>203</v>
      </c>
      <c r="D20" s="149" t="s">
        <v>166</v>
      </c>
      <c r="E20" s="183">
        <v>15.15</v>
      </c>
      <c r="F20" s="193"/>
      <c r="G20" s="194">
        <f>ROUND(E20*F20,2)</f>
        <v>0</v>
      </c>
      <c r="H20" s="137">
        <v>21</v>
      </c>
      <c r="I20" s="136">
        <v>1.2099999999999999E-3</v>
      </c>
      <c r="J20" s="136">
        <f>ROUND(E20*I20,2)</f>
        <v>0.02</v>
      </c>
      <c r="K20" s="136">
        <v>0</v>
      </c>
      <c r="L20" s="136">
        <f>ROUND(E20*K20,2)</f>
        <v>0</v>
      </c>
      <c r="M20" s="137" t="s">
        <v>167</v>
      </c>
      <c r="N20" s="137" t="s">
        <v>167</v>
      </c>
      <c r="O20" s="137" t="s">
        <v>168</v>
      </c>
      <c r="P20" s="128"/>
      <c r="Q20" s="128"/>
      <c r="R20" s="128"/>
      <c r="S20" s="128"/>
      <c r="T20" s="128"/>
      <c r="U20" s="128"/>
      <c r="V20" s="128"/>
      <c r="W20" s="128" t="s">
        <v>169</v>
      </c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ht="25.5" x14ac:dyDescent="0.2">
      <c r="A21" s="141" t="s">
        <v>162</v>
      </c>
      <c r="B21" s="142" t="s">
        <v>103</v>
      </c>
      <c r="C21" s="150" t="s">
        <v>104</v>
      </c>
      <c r="D21" s="143"/>
      <c r="E21" s="180"/>
      <c r="F21" s="188"/>
      <c r="G21" s="189">
        <f>SUMIF(W22:W22,"&lt;&gt;NOR",G22:G22)</f>
        <v>0</v>
      </c>
      <c r="H21" s="140"/>
      <c r="I21" s="139"/>
      <c r="J21" s="139">
        <f>SUM(J22:J22)</f>
        <v>0</v>
      </c>
      <c r="K21" s="139"/>
      <c r="L21" s="139">
        <f>SUM(L22:L22)</f>
        <v>0</v>
      </c>
      <c r="M21" s="140"/>
      <c r="N21" s="140"/>
      <c r="O21" s="140"/>
      <c r="W21" t="s">
        <v>163</v>
      </c>
    </row>
    <row r="22" spans="1:50" ht="45" outlineLevel="1" x14ac:dyDescent="0.2">
      <c r="A22" s="147">
        <v>7</v>
      </c>
      <c r="B22" s="148" t="s">
        <v>204</v>
      </c>
      <c r="C22" s="153" t="s">
        <v>205</v>
      </c>
      <c r="D22" s="149" t="s">
        <v>166</v>
      </c>
      <c r="E22" s="183">
        <v>15.15</v>
      </c>
      <c r="F22" s="193"/>
      <c r="G22" s="194">
        <f>ROUND(E22*F22,2)</f>
        <v>0</v>
      </c>
      <c r="H22" s="137">
        <v>21</v>
      </c>
      <c r="I22" s="136">
        <v>4.0000000000000003E-5</v>
      </c>
      <c r="J22" s="136">
        <f>ROUND(E22*I22,2)</f>
        <v>0</v>
      </c>
      <c r="K22" s="136">
        <v>0</v>
      </c>
      <c r="L22" s="136">
        <f>ROUND(E22*K22,2)</f>
        <v>0</v>
      </c>
      <c r="M22" s="137" t="s">
        <v>167</v>
      </c>
      <c r="N22" s="137" t="s">
        <v>167</v>
      </c>
      <c r="O22" s="137" t="s">
        <v>168</v>
      </c>
      <c r="P22" s="128"/>
      <c r="Q22" s="128"/>
      <c r="R22" s="128"/>
      <c r="S22" s="128"/>
      <c r="T22" s="128"/>
      <c r="U22" s="128"/>
      <c r="V22" s="128"/>
      <c r="W22" s="128" t="s">
        <v>169</v>
      </c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</row>
    <row r="23" spans="1:50" x14ac:dyDescent="0.2">
      <c r="A23" s="141" t="s">
        <v>162</v>
      </c>
      <c r="B23" s="142" t="s">
        <v>105</v>
      </c>
      <c r="C23" s="150" t="s">
        <v>106</v>
      </c>
      <c r="D23" s="143"/>
      <c r="E23" s="180"/>
      <c r="F23" s="188"/>
      <c r="G23" s="189">
        <f>SUMIF(W24:W34,"&lt;&gt;NOR",G24:G34)</f>
        <v>0</v>
      </c>
      <c r="H23" s="140"/>
      <c r="I23" s="139"/>
      <c r="J23" s="139">
        <f>SUM(J24:J34)</f>
        <v>0</v>
      </c>
      <c r="K23" s="139"/>
      <c r="L23" s="139">
        <f>SUM(L24:L34)</f>
        <v>0.56000000000000005</v>
      </c>
      <c r="M23" s="140"/>
      <c r="N23" s="140"/>
      <c r="O23" s="140"/>
      <c r="W23" t="s">
        <v>163</v>
      </c>
    </row>
    <row r="24" spans="1:50" ht="22.5" outlineLevel="1" x14ac:dyDescent="0.2">
      <c r="A24" s="144">
        <v>8</v>
      </c>
      <c r="B24" s="145" t="s">
        <v>214</v>
      </c>
      <c r="C24" s="151" t="s">
        <v>215</v>
      </c>
      <c r="D24" s="146" t="s">
        <v>166</v>
      </c>
      <c r="E24" s="181">
        <v>15.15</v>
      </c>
      <c r="F24" s="190"/>
      <c r="G24" s="191">
        <f>ROUND(E24*F24,2)</f>
        <v>0</v>
      </c>
      <c r="H24" s="137">
        <v>21</v>
      </c>
      <c r="I24" s="136">
        <v>0</v>
      </c>
      <c r="J24" s="136">
        <f>ROUND(E24*I24,2)</f>
        <v>0</v>
      </c>
      <c r="K24" s="136">
        <v>0.02</v>
      </c>
      <c r="L24" s="136">
        <f>ROUND(E24*K24,2)</f>
        <v>0.3</v>
      </c>
      <c r="M24" s="137" t="s">
        <v>167</v>
      </c>
      <c r="N24" s="137" t="s">
        <v>167</v>
      </c>
      <c r="O24" s="137" t="s">
        <v>168</v>
      </c>
      <c r="P24" s="128"/>
      <c r="Q24" s="128"/>
      <c r="R24" s="128"/>
      <c r="S24" s="128"/>
      <c r="T24" s="128"/>
      <c r="U24" s="128"/>
      <c r="V24" s="128"/>
      <c r="W24" s="128" t="s">
        <v>169</v>
      </c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outlineLevel="2" x14ac:dyDescent="0.2">
      <c r="A25" s="134"/>
      <c r="B25" s="135"/>
      <c r="C25" s="152" t="s">
        <v>431</v>
      </c>
      <c r="D25" s="138"/>
      <c r="E25" s="182"/>
      <c r="F25" s="192"/>
      <c r="G25" s="192"/>
      <c r="H25" s="137"/>
      <c r="I25" s="136"/>
      <c r="J25" s="136"/>
      <c r="K25" s="136"/>
      <c r="L25" s="136"/>
      <c r="M25" s="137"/>
      <c r="N25" s="137"/>
      <c r="O25" s="137"/>
      <c r="P25" s="128"/>
      <c r="Q25" s="128"/>
      <c r="R25" s="128"/>
      <c r="S25" s="128"/>
      <c r="T25" s="128"/>
      <c r="U25" s="128"/>
      <c r="V25" s="128"/>
      <c r="W25" s="128" t="s">
        <v>171</v>
      </c>
      <c r="X25" s="128">
        <v>0</v>
      </c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</row>
    <row r="26" spans="1:50" outlineLevel="3" x14ac:dyDescent="0.2">
      <c r="A26" s="134"/>
      <c r="B26" s="135"/>
      <c r="C26" s="152" t="s">
        <v>426</v>
      </c>
      <c r="D26" s="138"/>
      <c r="E26" s="182">
        <v>15.15</v>
      </c>
      <c r="F26" s="192"/>
      <c r="G26" s="192"/>
      <c r="H26" s="137"/>
      <c r="I26" s="136"/>
      <c r="J26" s="136"/>
      <c r="K26" s="136"/>
      <c r="L26" s="136"/>
      <c r="M26" s="137"/>
      <c r="N26" s="137"/>
      <c r="O26" s="137"/>
      <c r="P26" s="128"/>
      <c r="Q26" s="128"/>
      <c r="R26" s="128"/>
      <c r="S26" s="128"/>
      <c r="T26" s="128"/>
      <c r="U26" s="128"/>
      <c r="V26" s="128"/>
      <c r="W26" s="128" t="s">
        <v>171</v>
      </c>
      <c r="X26" s="128">
        <v>0</v>
      </c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ht="22.5" outlineLevel="1" x14ac:dyDescent="0.2">
      <c r="A27" s="147">
        <v>9</v>
      </c>
      <c r="B27" s="148" t="s">
        <v>218</v>
      </c>
      <c r="C27" s="153" t="s">
        <v>219</v>
      </c>
      <c r="D27" s="149" t="s">
        <v>196</v>
      </c>
      <c r="E27" s="183">
        <v>2</v>
      </c>
      <c r="F27" s="193"/>
      <c r="G27" s="194">
        <f>ROUND(E27*F27,2)</f>
        <v>0</v>
      </c>
      <c r="H27" s="137">
        <v>21</v>
      </c>
      <c r="I27" s="136">
        <v>0</v>
      </c>
      <c r="J27" s="136">
        <f>ROUND(E27*I27,2)</f>
        <v>0</v>
      </c>
      <c r="K27" s="136">
        <v>0</v>
      </c>
      <c r="L27" s="136">
        <f>ROUND(E27*K27,2)</f>
        <v>0</v>
      </c>
      <c r="M27" s="137" t="s">
        <v>167</v>
      </c>
      <c r="N27" s="137" t="s">
        <v>167</v>
      </c>
      <c r="O27" s="137" t="s">
        <v>168</v>
      </c>
      <c r="P27" s="128"/>
      <c r="Q27" s="128"/>
      <c r="R27" s="128"/>
      <c r="S27" s="128"/>
      <c r="T27" s="128"/>
      <c r="U27" s="128"/>
      <c r="V27" s="128"/>
      <c r="W27" s="128" t="s">
        <v>169</v>
      </c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ht="45" outlineLevel="1" x14ac:dyDescent="0.2">
      <c r="A28" s="144">
        <v>10</v>
      </c>
      <c r="B28" s="145" t="s">
        <v>220</v>
      </c>
      <c r="C28" s="151" t="s">
        <v>221</v>
      </c>
      <c r="D28" s="146" t="s">
        <v>166</v>
      </c>
      <c r="E28" s="181">
        <v>3.4</v>
      </c>
      <c r="F28" s="190"/>
      <c r="G28" s="191">
        <f>ROUND(E28*F28,2)</f>
        <v>0</v>
      </c>
      <c r="H28" s="137">
        <v>21</v>
      </c>
      <c r="I28" s="136">
        <v>1.17E-3</v>
      </c>
      <c r="J28" s="136">
        <f>ROUND(E28*I28,2)</f>
        <v>0</v>
      </c>
      <c r="K28" s="136">
        <v>7.5999999999999998E-2</v>
      </c>
      <c r="L28" s="136">
        <f>ROUND(E28*K28,2)</f>
        <v>0.26</v>
      </c>
      <c r="M28" s="137" t="s">
        <v>167</v>
      </c>
      <c r="N28" s="137" t="s">
        <v>167</v>
      </c>
      <c r="O28" s="137" t="s">
        <v>168</v>
      </c>
      <c r="P28" s="128"/>
      <c r="Q28" s="128"/>
      <c r="R28" s="128"/>
      <c r="S28" s="128"/>
      <c r="T28" s="128"/>
      <c r="U28" s="128"/>
      <c r="V28" s="128"/>
      <c r="W28" s="128" t="s">
        <v>169</v>
      </c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outlineLevel="2" x14ac:dyDescent="0.2">
      <c r="A29" s="134"/>
      <c r="B29" s="135"/>
      <c r="C29" s="152" t="s">
        <v>432</v>
      </c>
      <c r="D29" s="138"/>
      <c r="E29" s="182">
        <v>3.4</v>
      </c>
      <c r="F29" s="192"/>
      <c r="G29" s="192"/>
      <c r="H29" s="137"/>
      <c r="I29" s="136"/>
      <c r="J29" s="136"/>
      <c r="K29" s="136"/>
      <c r="L29" s="136"/>
      <c r="M29" s="137"/>
      <c r="N29" s="137"/>
      <c r="O29" s="137"/>
      <c r="P29" s="128"/>
      <c r="Q29" s="128"/>
      <c r="R29" s="128"/>
      <c r="S29" s="128"/>
      <c r="T29" s="128"/>
      <c r="U29" s="128"/>
      <c r="V29" s="128"/>
      <c r="W29" s="128" t="s">
        <v>171</v>
      </c>
      <c r="X29" s="128">
        <v>0</v>
      </c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ht="22.5" outlineLevel="1" x14ac:dyDescent="0.2">
      <c r="A30" s="144">
        <v>11</v>
      </c>
      <c r="B30" s="145" t="s">
        <v>239</v>
      </c>
      <c r="C30" s="151" t="s">
        <v>240</v>
      </c>
      <c r="D30" s="146" t="s">
        <v>166</v>
      </c>
      <c r="E30" s="181">
        <v>59.6</v>
      </c>
      <c r="F30" s="190"/>
      <c r="G30" s="191">
        <f>ROUND(E30*F30,2)</f>
        <v>0</v>
      </c>
      <c r="H30" s="137">
        <v>21</v>
      </c>
      <c r="I30" s="136">
        <v>0</v>
      </c>
      <c r="J30" s="136">
        <f>ROUND(E30*I30,2)</f>
        <v>0</v>
      </c>
      <c r="K30" s="136">
        <v>0</v>
      </c>
      <c r="L30" s="136">
        <f>ROUND(E30*K30,2)</f>
        <v>0</v>
      </c>
      <c r="M30" s="137" t="s">
        <v>167</v>
      </c>
      <c r="N30" s="137" t="s">
        <v>167</v>
      </c>
      <c r="O30" s="137" t="s">
        <v>168</v>
      </c>
      <c r="P30" s="128"/>
      <c r="Q30" s="128"/>
      <c r="R30" s="128"/>
      <c r="S30" s="128"/>
      <c r="T30" s="128"/>
      <c r="U30" s="128"/>
      <c r="V30" s="128"/>
      <c r="W30" s="128" t="s">
        <v>169</v>
      </c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</row>
    <row r="31" spans="1:50" outlineLevel="2" x14ac:dyDescent="0.2">
      <c r="A31" s="134"/>
      <c r="B31" s="135"/>
      <c r="C31" s="152" t="s">
        <v>431</v>
      </c>
      <c r="D31" s="138"/>
      <c r="E31" s="182"/>
      <c r="F31" s="192"/>
      <c r="G31" s="192"/>
      <c r="H31" s="137"/>
      <c r="I31" s="136"/>
      <c r="J31" s="136"/>
      <c r="K31" s="136"/>
      <c r="L31" s="136"/>
      <c r="M31" s="137"/>
      <c r="N31" s="137"/>
      <c r="O31" s="137"/>
      <c r="P31" s="128"/>
      <c r="Q31" s="128"/>
      <c r="R31" s="128"/>
      <c r="S31" s="128"/>
      <c r="T31" s="128"/>
      <c r="U31" s="128"/>
      <c r="V31" s="128"/>
      <c r="W31" s="128" t="s">
        <v>171</v>
      </c>
      <c r="X31" s="128">
        <v>0</v>
      </c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3" x14ac:dyDescent="0.2">
      <c r="A32" s="134"/>
      <c r="B32" s="135"/>
      <c r="C32" s="152" t="s">
        <v>433</v>
      </c>
      <c r="D32" s="138"/>
      <c r="E32" s="182"/>
      <c r="F32" s="192"/>
      <c r="G32" s="192"/>
      <c r="H32" s="137"/>
      <c r="I32" s="136"/>
      <c r="J32" s="136"/>
      <c r="K32" s="136"/>
      <c r="L32" s="136"/>
      <c r="M32" s="137"/>
      <c r="N32" s="137"/>
      <c r="O32" s="137"/>
      <c r="P32" s="128"/>
      <c r="Q32" s="128"/>
      <c r="R32" s="128"/>
      <c r="S32" s="128"/>
      <c r="T32" s="128"/>
      <c r="U32" s="128"/>
      <c r="V32" s="128"/>
      <c r="W32" s="128" t="s">
        <v>171</v>
      </c>
      <c r="X32" s="128">
        <v>0</v>
      </c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outlineLevel="3" x14ac:dyDescent="0.2">
      <c r="A33" s="134"/>
      <c r="B33" s="135"/>
      <c r="C33" s="152" t="s">
        <v>434</v>
      </c>
      <c r="D33" s="138"/>
      <c r="E33" s="182">
        <v>59.6</v>
      </c>
      <c r="F33" s="192"/>
      <c r="G33" s="192"/>
      <c r="H33" s="137"/>
      <c r="I33" s="136"/>
      <c r="J33" s="136"/>
      <c r="K33" s="136"/>
      <c r="L33" s="136"/>
      <c r="M33" s="137"/>
      <c r="N33" s="137"/>
      <c r="O33" s="137"/>
      <c r="P33" s="128"/>
      <c r="Q33" s="128"/>
      <c r="R33" s="128"/>
      <c r="S33" s="128"/>
      <c r="T33" s="128"/>
      <c r="U33" s="128"/>
      <c r="V33" s="128"/>
      <c r="W33" s="128" t="s">
        <v>171</v>
      </c>
      <c r="X33" s="128">
        <v>0</v>
      </c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</row>
    <row r="34" spans="1:50" outlineLevel="1" x14ac:dyDescent="0.2">
      <c r="A34" s="147">
        <v>12</v>
      </c>
      <c r="B34" s="148" t="s">
        <v>243</v>
      </c>
      <c r="C34" s="153" t="s">
        <v>244</v>
      </c>
      <c r="D34" s="149" t="s">
        <v>196</v>
      </c>
      <c r="E34" s="183">
        <v>2</v>
      </c>
      <c r="F34" s="193"/>
      <c r="G34" s="194">
        <f>ROUND(E34*F34,2)</f>
        <v>0</v>
      </c>
      <c r="H34" s="137">
        <v>21</v>
      </c>
      <c r="I34" s="136">
        <v>0</v>
      </c>
      <c r="J34" s="136">
        <f>ROUND(E34*I34,2)</f>
        <v>0</v>
      </c>
      <c r="K34" s="136">
        <v>0</v>
      </c>
      <c r="L34" s="136">
        <f>ROUND(E34*K34,2)</f>
        <v>0</v>
      </c>
      <c r="M34" s="137" t="s">
        <v>167</v>
      </c>
      <c r="N34" s="137" t="s">
        <v>167</v>
      </c>
      <c r="O34" s="137" t="s">
        <v>168</v>
      </c>
      <c r="P34" s="128"/>
      <c r="Q34" s="128"/>
      <c r="R34" s="128"/>
      <c r="S34" s="128"/>
      <c r="T34" s="128"/>
      <c r="U34" s="128"/>
      <c r="V34" s="128"/>
      <c r="W34" s="128" t="s">
        <v>245</v>
      </c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</row>
    <row r="35" spans="1:50" x14ac:dyDescent="0.2">
      <c r="A35" s="141" t="s">
        <v>162</v>
      </c>
      <c r="B35" s="142" t="s">
        <v>107</v>
      </c>
      <c r="C35" s="150" t="s">
        <v>108</v>
      </c>
      <c r="D35" s="143"/>
      <c r="E35" s="180"/>
      <c r="F35" s="188"/>
      <c r="G35" s="189">
        <f>SUMIF(W36:W36,"&lt;&gt;NOR",G36:G36)</f>
        <v>0</v>
      </c>
      <c r="H35" s="140"/>
      <c r="I35" s="139"/>
      <c r="J35" s="139">
        <f>SUM(J36:J36)</f>
        <v>0</v>
      </c>
      <c r="K35" s="139"/>
      <c r="L35" s="139">
        <f>SUM(L36:L36)</f>
        <v>0</v>
      </c>
      <c r="M35" s="140"/>
      <c r="N35" s="140"/>
      <c r="O35" s="140"/>
      <c r="W35" t="s">
        <v>163</v>
      </c>
    </row>
    <row r="36" spans="1:50" ht="33.75" outlineLevel="1" x14ac:dyDescent="0.2">
      <c r="A36" s="147">
        <v>13</v>
      </c>
      <c r="B36" s="148" t="s">
        <v>246</v>
      </c>
      <c r="C36" s="153" t="s">
        <v>247</v>
      </c>
      <c r="D36" s="149" t="s">
        <v>191</v>
      </c>
      <c r="E36" s="183">
        <v>0.49925999999999998</v>
      </c>
      <c r="F36" s="193"/>
      <c r="G36" s="194">
        <f>ROUND(E36*F36,2)</f>
        <v>0</v>
      </c>
      <c r="H36" s="137">
        <v>21</v>
      </c>
      <c r="I36" s="136">
        <v>0</v>
      </c>
      <c r="J36" s="136">
        <f>ROUND(E36*I36,2)</f>
        <v>0</v>
      </c>
      <c r="K36" s="136">
        <v>0</v>
      </c>
      <c r="L36" s="136">
        <f>ROUND(E36*K36,2)</f>
        <v>0</v>
      </c>
      <c r="M36" s="137" t="s">
        <v>167</v>
      </c>
      <c r="N36" s="137" t="s">
        <v>167</v>
      </c>
      <c r="O36" s="137" t="s">
        <v>248</v>
      </c>
      <c r="P36" s="128"/>
      <c r="Q36" s="128"/>
      <c r="R36" s="128"/>
      <c r="S36" s="128"/>
      <c r="T36" s="128"/>
      <c r="U36" s="128"/>
      <c r="V36" s="128"/>
      <c r="W36" s="128" t="s">
        <v>249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x14ac:dyDescent="0.2">
      <c r="A37" s="141" t="s">
        <v>162</v>
      </c>
      <c r="B37" s="142" t="s">
        <v>121</v>
      </c>
      <c r="C37" s="150" t="s">
        <v>122</v>
      </c>
      <c r="D37" s="143"/>
      <c r="E37" s="180"/>
      <c r="F37" s="188"/>
      <c r="G37" s="189">
        <f>SUMIF(W38:W41,"&lt;&gt;NOR",G38:G41)</f>
        <v>0</v>
      </c>
      <c r="H37" s="140"/>
      <c r="I37" s="139"/>
      <c r="J37" s="139">
        <f>SUM(J38:J41)</f>
        <v>0.08</v>
      </c>
      <c r="K37" s="139"/>
      <c r="L37" s="139">
        <f>SUM(L38:L41)</f>
        <v>0</v>
      </c>
      <c r="M37" s="140"/>
      <c r="N37" s="140"/>
      <c r="O37" s="140"/>
      <c r="W37" t="s">
        <v>163</v>
      </c>
    </row>
    <row r="38" spans="1:50" outlineLevel="1" x14ac:dyDescent="0.2">
      <c r="A38" s="147">
        <v>14</v>
      </c>
      <c r="B38" s="148" t="s">
        <v>278</v>
      </c>
      <c r="C38" s="153" t="s">
        <v>279</v>
      </c>
      <c r="D38" s="149" t="s">
        <v>196</v>
      </c>
      <c r="E38" s="183">
        <v>2</v>
      </c>
      <c r="F38" s="193"/>
      <c r="G38" s="194">
        <f>ROUND(E38*F38,2)</f>
        <v>0</v>
      </c>
      <c r="H38" s="137">
        <v>21</v>
      </c>
      <c r="I38" s="136">
        <v>0</v>
      </c>
      <c r="J38" s="136">
        <f>ROUND(E38*I38,2)</f>
        <v>0</v>
      </c>
      <c r="K38" s="136">
        <v>0</v>
      </c>
      <c r="L38" s="136">
        <f>ROUND(E38*K38,2)</f>
        <v>0</v>
      </c>
      <c r="M38" s="137" t="s">
        <v>167</v>
      </c>
      <c r="N38" s="137" t="s">
        <v>167</v>
      </c>
      <c r="O38" s="137" t="s">
        <v>168</v>
      </c>
      <c r="P38" s="128"/>
      <c r="Q38" s="128"/>
      <c r="R38" s="128"/>
      <c r="S38" s="128"/>
      <c r="T38" s="128"/>
      <c r="U38" s="128"/>
      <c r="V38" s="128"/>
      <c r="W38" s="128" t="s">
        <v>252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1:50" outlineLevel="1" x14ac:dyDescent="0.2">
      <c r="A39" s="147">
        <v>15</v>
      </c>
      <c r="B39" s="148" t="s">
        <v>280</v>
      </c>
      <c r="C39" s="153" t="s">
        <v>281</v>
      </c>
      <c r="D39" s="149" t="s">
        <v>196</v>
      </c>
      <c r="E39" s="183">
        <v>1</v>
      </c>
      <c r="F39" s="193"/>
      <c r="G39" s="194">
        <f>ROUND(E39*F39,2)</f>
        <v>0</v>
      </c>
      <c r="H39" s="137">
        <v>21</v>
      </c>
      <c r="I39" s="136">
        <v>3.9E-2</v>
      </c>
      <c r="J39" s="136">
        <f>ROUND(E39*I39,2)</f>
        <v>0.04</v>
      </c>
      <c r="K39" s="136">
        <v>0</v>
      </c>
      <c r="L39" s="136">
        <f>ROUND(E39*K39,2)</f>
        <v>0</v>
      </c>
      <c r="M39" s="137" t="s">
        <v>167</v>
      </c>
      <c r="N39" s="137" t="s">
        <v>167</v>
      </c>
      <c r="O39" s="137" t="s">
        <v>200</v>
      </c>
      <c r="P39" s="128"/>
      <c r="Q39" s="128"/>
      <c r="R39" s="128"/>
      <c r="S39" s="128"/>
      <c r="T39" s="128"/>
      <c r="U39" s="128"/>
      <c r="V39" s="128"/>
      <c r="W39" s="128" t="s">
        <v>201</v>
      </c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</row>
    <row r="40" spans="1:50" ht="22.5" outlineLevel="1" x14ac:dyDescent="0.2">
      <c r="A40" s="147">
        <v>16</v>
      </c>
      <c r="B40" s="148" t="s">
        <v>435</v>
      </c>
      <c r="C40" s="153" t="s">
        <v>436</v>
      </c>
      <c r="D40" s="149" t="s">
        <v>196</v>
      </c>
      <c r="E40" s="183">
        <v>1</v>
      </c>
      <c r="F40" s="193"/>
      <c r="G40" s="194">
        <f>ROUND(E40*F40,2)</f>
        <v>0</v>
      </c>
      <c r="H40" s="137">
        <v>21</v>
      </c>
      <c r="I40" s="136">
        <v>4.4330000000000001E-2</v>
      </c>
      <c r="J40" s="136">
        <f>ROUND(E40*I40,2)</f>
        <v>0.04</v>
      </c>
      <c r="K40" s="136">
        <v>0</v>
      </c>
      <c r="L40" s="136">
        <f>ROUND(E40*K40,2)</f>
        <v>0</v>
      </c>
      <c r="M40" s="137" t="s">
        <v>167</v>
      </c>
      <c r="N40" s="137" t="s">
        <v>167</v>
      </c>
      <c r="O40" s="137" t="s">
        <v>200</v>
      </c>
      <c r="P40" s="128"/>
      <c r="Q40" s="128"/>
      <c r="R40" s="128"/>
      <c r="S40" s="128"/>
      <c r="T40" s="128"/>
      <c r="U40" s="128"/>
      <c r="V40" s="128"/>
      <c r="W40" s="128" t="s">
        <v>201</v>
      </c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ht="22.5" outlineLevel="1" x14ac:dyDescent="0.2">
      <c r="A41" s="147">
        <v>17</v>
      </c>
      <c r="B41" s="148" t="s">
        <v>282</v>
      </c>
      <c r="C41" s="153" t="s">
        <v>283</v>
      </c>
      <c r="D41" s="149" t="s">
        <v>191</v>
      </c>
      <c r="E41" s="183">
        <v>8.3330000000000001E-2</v>
      </c>
      <c r="F41" s="193"/>
      <c r="G41" s="194">
        <f>ROUND(E41*F41,2)</f>
        <v>0</v>
      </c>
      <c r="H41" s="137">
        <v>21</v>
      </c>
      <c r="I41" s="136">
        <v>0</v>
      </c>
      <c r="J41" s="136">
        <f>ROUND(E41*I41,2)</f>
        <v>0</v>
      </c>
      <c r="K41" s="136">
        <v>0</v>
      </c>
      <c r="L41" s="136">
        <f>ROUND(E41*K41,2)</f>
        <v>0</v>
      </c>
      <c r="M41" s="137" t="s">
        <v>167</v>
      </c>
      <c r="N41" s="137" t="s">
        <v>167</v>
      </c>
      <c r="O41" s="137" t="s">
        <v>248</v>
      </c>
      <c r="P41" s="128"/>
      <c r="Q41" s="128"/>
      <c r="R41" s="128"/>
      <c r="S41" s="128"/>
      <c r="T41" s="128"/>
      <c r="U41" s="128"/>
      <c r="V41" s="128"/>
      <c r="W41" s="128" t="s">
        <v>249</v>
      </c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</row>
    <row r="42" spans="1:50" x14ac:dyDescent="0.2">
      <c r="A42" s="141" t="s">
        <v>162</v>
      </c>
      <c r="B42" s="142" t="s">
        <v>123</v>
      </c>
      <c r="C42" s="150" t="s">
        <v>124</v>
      </c>
      <c r="D42" s="143"/>
      <c r="E42" s="180"/>
      <c r="F42" s="188"/>
      <c r="G42" s="189">
        <f>SUMIF(W43:W44,"&lt;&gt;NOR",G43:G44)</f>
        <v>0</v>
      </c>
      <c r="H42" s="140"/>
      <c r="I42" s="139"/>
      <c r="J42" s="139">
        <f>SUM(J43:J44)</f>
        <v>0</v>
      </c>
      <c r="K42" s="139"/>
      <c r="L42" s="139">
        <f>SUM(L43:L44)</f>
        <v>0</v>
      </c>
      <c r="M42" s="140"/>
      <c r="N42" s="140"/>
      <c r="O42" s="140"/>
      <c r="W42" t="s">
        <v>163</v>
      </c>
    </row>
    <row r="43" spans="1:50" outlineLevel="1" x14ac:dyDescent="0.2">
      <c r="A43" s="147">
        <v>18</v>
      </c>
      <c r="B43" s="148" t="s">
        <v>419</v>
      </c>
      <c r="C43" s="153" t="s">
        <v>420</v>
      </c>
      <c r="D43" s="149" t="s">
        <v>231</v>
      </c>
      <c r="E43" s="183">
        <v>1</v>
      </c>
      <c r="F43" s="193"/>
      <c r="G43" s="194">
        <f>ROUND(E43*F43,2)</f>
        <v>0</v>
      </c>
      <c r="H43" s="137">
        <v>21</v>
      </c>
      <c r="I43" s="136">
        <v>0</v>
      </c>
      <c r="J43" s="136">
        <f>ROUND(E43*I43,2)</f>
        <v>0</v>
      </c>
      <c r="K43" s="136">
        <v>0</v>
      </c>
      <c r="L43" s="136">
        <f>ROUND(E43*K43,2)</f>
        <v>0</v>
      </c>
      <c r="M43" s="137" t="s">
        <v>259</v>
      </c>
      <c r="N43" s="137" t="s">
        <v>199</v>
      </c>
      <c r="O43" s="137" t="s">
        <v>168</v>
      </c>
      <c r="P43" s="128"/>
      <c r="Q43" s="128"/>
      <c r="R43" s="128"/>
      <c r="S43" s="128"/>
      <c r="T43" s="128"/>
      <c r="U43" s="128"/>
      <c r="V43" s="128"/>
      <c r="W43" s="128" t="s">
        <v>252</v>
      </c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1" x14ac:dyDescent="0.2">
      <c r="A44" s="147">
        <v>19</v>
      </c>
      <c r="B44" s="148" t="s">
        <v>437</v>
      </c>
      <c r="C44" s="153" t="s">
        <v>438</v>
      </c>
      <c r="D44" s="149" t="s">
        <v>231</v>
      </c>
      <c r="E44" s="183">
        <v>1</v>
      </c>
      <c r="F44" s="193"/>
      <c r="G44" s="194">
        <f>ROUND(E44*F44,2)</f>
        <v>0</v>
      </c>
      <c r="H44" s="137">
        <v>21</v>
      </c>
      <c r="I44" s="136">
        <v>0</v>
      </c>
      <c r="J44" s="136">
        <f>ROUND(E44*I44,2)</f>
        <v>0</v>
      </c>
      <c r="K44" s="136">
        <v>0</v>
      </c>
      <c r="L44" s="136">
        <f>ROUND(E44*K44,2)</f>
        <v>0</v>
      </c>
      <c r="M44" s="137" t="s">
        <v>259</v>
      </c>
      <c r="N44" s="137" t="s">
        <v>199</v>
      </c>
      <c r="O44" s="137" t="s">
        <v>168</v>
      </c>
      <c r="P44" s="128"/>
      <c r="Q44" s="128"/>
      <c r="R44" s="128"/>
      <c r="S44" s="128"/>
      <c r="T44" s="128"/>
      <c r="U44" s="128"/>
      <c r="V44" s="128"/>
      <c r="W44" s="128" t="s">
        <v>252</v>
      </c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x14ac:dyDescent="0.2">
      <c r="A45" s="141" t="s">
        <v>162</v>
      </c>
      <c r="B45" s="142" t="s">
        <v>125</v>
      </c>
      <c r="C45" s="150" t="s">
        <v>126</v>
      </c>
      <c r="D45" s="143"/>
      <c r="E45" s="180"/>
      <c r="F45" s="188"/>
      <c r="G45" s="189">
        <f>SUMIF(W46:W57,"&lt;&gt;NOR",G46:G57)</f>
        <v>0</v>
      </c>
      <c r="H45" s="140"/>
      <c r="I45" s="139"/>
      <c r="J45" s="139">
        <f>SUM(J46:J57)</f>
        <v>0.41000000000000003</v>
      </c>
      <c r="K45" s="139"/>
      <c r="L45" s="139">
        <f>SUM(L46:L57)</f>
        <v>0</v>
      </c>
      <c r="M45" s="140"/>
      <c r="N45" s="140"/>
      <c r="O45" s="140"/>
      <c r="W45" t="s">
        <v>163</v>
      </c>
    </row>
    <row r="46" spans="1:50" ht="22.5" outlineLevel="1" x14ac:dyDescent="0.2">
      <c r="A46" s="147">
        <v>20</v>
      </c>
      <c r="B46" s="148" t="s">
        <v>439</v>
      </c>
      <c r="C46" s="153" t="s">
        <v>440</v>
      </c>
      <c r="D46" s="149" t="s">
        <v>166</v>
      </c>
      <c r="E46" s="183">
        <v>15.15</v>
      </c>
      <c r="F46" s="193"/>
      <c r="G46" s="194">
        <f>ROUND(E46*F46,2)</f>
        <v>0</v>
      </c>
      <c r="H46" s="137">
        <v>21</v>
      </c>
      <c r="I46" s="136">
        <v>0</v>
      </c>
      <c r="J46" s="136">
        <f>ROUND(E46*I46,2)</f>
        <v>0</v>
      </c>
      <c r="K46" s="136">
        <v>0</v>
      </c>
      <c r="L46" s="136">
        <f>ROUND(E46*K46,2)</f>
        <v>0</v>
      </c>
      <c r="M46" s="137" t="s">
        <v>167</v>
      </c>
      <c r="N46" s="137" t="s">
        <v>167</v>
      </c>
      <c r="O46" s="137" t="s">
        <v>168</v>
      </c>
      <c r="P46" s="128"/>
      <c r="Q46" s="128"/>
      <c r="R46" s="128"/>
      <c r="S46" s="128"/>
      <c r="T46" s="128"/>
      <c r="U46" s="128"/>
      <c r="V46" s="128"/>
      <c r="W46" s="128" t="s">
        <v>252</v>
      </c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ht="22.5" outlineLevel="1" x14ac:dyDescent="0.2">
      <c r="A47" s="144">
        <v>21</v>
      </c>
      <c r="B47" s="145" t="s">
        <v>441</v>
      </c>
      <c r="C47" s="151" t="s">
        <v>442</v>
      </c>
      <c r="D47" s="146" t="s">
        <v>347</v>
      </c>
      <c r="E47" s="181">
        <v>16.8</v>
      </c>
      <c r="F47" s="190"/>
      <c r="G47" s="191">
        <f>ROUND(E47*F47,2)</f>
        <v>0</v>
      </c>
      <c r="H47" s="137">
        <v>21</v>
      </c>
      <c r="I47" s="136">
        <v>3.2000000000000003E-4</v>
      </c>
      <c r="J47" s="136">
        <f>ROUND(E47*I47,2)</f>
        <v>0.01</v>
      </c>
      <c r="K47" s="136">
        <v>0</v>
      </c>
      <c r="L47" s="136">
        <f>ROUND(E47*K47,2)</f>
        <v>0</v>
      </c>
      <c r="M47" s="137" t="s">
        <v>167</v>
      </c>
      <c r="N47" s="137" t="s">
        <v>167</v>
      </c>
      <c r="O47" s="137" t="s">
        <v>168</v>
      </c>
      <c r="P47" s="128"/>
      <c r="Q47" s="128"/>
      <c r="R47" s="128"/>
      <c r="S47" s="128"/>
      <c r="T47" s="128"/>
      <c r="U47" s="128"/>
      <c r="V47" s="128"/>
      <c r="W47" s="128" t="s">
        <v>252</v>
      </c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outlineLevel="2" x14ac:dyDescent="0.2">
      <c r="A48" s="134"/>
      <c r="B48" s="135"/>
      <c r="C48" s="152" t="s">
        <v>443</v>
      </c>
      <c r="D48" s="138"/>
      <c r="E48" s="182"/>
      <c r="F48" s="192"/>
      <c r="G48" s="192"/>
      <c r="H48" s="137"/>
      <c r="I48" s="136"/>
      <c r="J48" s="136"/>
      <c r="K48" s="136"/>
      <c r="L48" s="136"/>
      <c r="M48" s="137"/>
      <c r="N48" s="137"/>
      <c r="O48" s="137"/>
      <c r="P48" s="128"/>
      <c r="Q48" s="128"/>
      <c r="R48" s="128"/>
      <c r="S48" s="128"/>
      <c r="T48" s="128"/>
      <c r="U48" s="128"/>
      <c r="V48" s="128"/>
      <c r="W48" s="128" t="s">
        <v>171</v>
      </c>
      <c r="X48" s="128">
        <v>0</v>
      </c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outlineLevel="3" x14ac:dyDescent="0.2">
      <c r="A49" s="134"/>
      <c r="B49" s="135"/>
      <c r="C49" s="152" t="s">
        <v>444</v>
      </c>
      <c r="D49" s="138"/>
      <c r="E49" s="182">
        <v>16.8</v>
      </c>
      <c r="F49" s="192"/>
      <c r="G49" s="192"/>
      <c r="H49" s="137"/>
      <c r="I49" s="136"/>
      <c r="J49" s="136"/>
      <c r="K49" s="136"/>
      <c r="L49" s="136"/>
      <c r="M49" s="137"/>
      <c r="N49" s="137"/>
      <c r="O49" s="137"/>
      <c r="P49" s="128"/>
      <c r="Q49" s="128"/>
      <c r="R49" s="128"/>
      <c r="S49" s="128"/>
      <c r="T49" s="128"/>
      <c r="U49" s="128"/>
      <c r="V49" s="128"/>
      <c r="W49" s="128" t="s">
        <v>171</v>
      </c>
      <c r="X49" s="128">
        <v>0</v>
      </c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ht="33.75" outlineLevel="1" x14ac:dyDescent="0.2">
      <c r="A50" s="144">
        <v>22</v>
      </c>
      <c r="B50" s="145" t="s">
        <v>284</v>
      </c>
      <c r="C50" s="151" t="s">
        <v>285</v>
      </c>
      <c r="D50" s="146" t="s">
        <v>166</v>
      </c>
      <c r="E50" s="181">
        <v>15.15</v>
      </c>
      <c r="F50" s="190"/>
      <c r="G50" s="191">
        <f>ROUND(E50*F50,2)</f>
        <v>0</v>
      </c>
      <c r="H50" s="137">
        <v>21</v>
      </c>
      <c r="I50" s="136">
        <v>5.0400000000000002E-3</v>
      </c>
      <c r="J50" s="136">
        <f>ROUND(E50*I50,2)</f>
        <v>0.08</v>
      </c>
      <c r="K50" s="136">
        <v>0</v>
      </c>
      <c r="L50" s="136">
        <f>ROUND(E50*K50,2)</f>
        <v>0</v>
      </c>
      <c r="M50" s="137" t="s">
        <v>167</v>
      </c>
      <c r="N50" s="137" t="s">
        <v>167</v>
      </c>
      <c r="O50" s="137" t="s">
        <v>168</v>
      </c>
      <c r="P50" s="128"/>
      <c r="Q50" s="128"/>
      <c r="R50" s="128"/>
      <c r="S50" s="128"/>
      <c r="T50" s="128"/>
      <c r="U50" s="128"/>
      <c r="V50" s="128"/>
      <c r="W50" s="128" t="s">
        <v>252</v>
      </c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outlineLevel="2" x14ac:dyDescent="0.2">
      <c r="A51" s="134"/>
      <c r="B51" s="135"/>
      <c r="C51" s="152" t="s">
        <v>431</v>
      </c>
      <c r="D51" s="138"/>
      <c r="E51" s="182"/>
      <c r="F51" s="192"/>
      <c r="G51" s="192"/>
      <c r="H51" s="137"/>
      <c r="I51" s="136"/>
      <c r="J51" s="136"/>
      <c r="K51" s="136"/>
      <c r="L51" s="136"/>
      <c r="M51" s="137"/>
      <c r="N51" s="137"/>
      <c r="O51" s="137"/>
      <c r="P51" s="128"/>
      <c r="Q51" s="128"/>
      <c r="R51" s="128"/>
      <c r="S51" s="128"/>
      <c r="T51" s="128"/>
      <c r="U51" s="128"/>
      <c r="V51" s="128"/>
      <c r="W51" s="128" t="s">
        <v>171</v>
      </c>
      <c r="X51" s="128">
        <v>0</v>
      </c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outlineLevel="3" x14ac:dyDescent="0.2">
      <c r="A52" s="134"/>
      <c r="B52" s="135"/>
      <c r="C52" s="152" t="s">
        <v>426</v>
      </c>
      <c r="D52" s="138"/>
      <c r="E52" s="182">
        <v>15.15</v>
      </c>
      <c r="F52" s="192"/>
      <c r="G52" s="192"/>
      <c r="H52" s="137"/>
      <c r="I52" s="136"/>
      <c r="J52" s="136"/>
      <c r="K52" s="136"/>
      <c r="L52" s="136"/>
      <c r="M52" s="137"/>
      <c r="N52" s="137"/>
      <c r="O52" s="137"/>
      <c r="P52" s="128"/>
      <c r="Q52" s="128"/>
      <c r="R52" s="128"/>
      <c r="S52" s="128"/>
      <c r="T52" s="128"/>
      <c r="U52" s="128"/>
      <c r="V52" s="128"/>
      <c r="W52" s="128" t="s">
        <v>171</v>
      </c>
      <c r="X52" s="128">
        <v>0</v>
      </c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ht="22.5" outlineLevel="1" x14ac:dyDescent="0.2">
      <c r="A53" s="144">
        <v>23</v>
      </c>
      <c r="B53" s="145" t="s">
        <v>286</v>
      </c>
      <c r="C53" s="151" t="s">
        <v>287</v>
      </c>
      <c r="D53" s="146" t="s">
        <v>166</v>
      </c>
      <c r="E53" s="181">
        <v>17.671500000000002</v>
      </c>
      <c r="F53" s="190"/>
      <c r="G53" s="191">
        <f>ROUND(E53*F53,2)</f>
        <v>0</v>
      </c>
      <c r="H53" s="137">
        <v>21</v>
      </c>
      <c r="I53" s="136">
        <v>1.7999999999999999E-2</v>
      </c>
      <c r="J53" s="136">
        <f>ROUND(E53*I53,2)</f>
        <v>0.32</v>
      </c>
      <c r="K53" s="136">
        <v>0</v>
      </c>
      <c r="L53" s="136">
        <f>ROUND(E53*K53,2)</f>
        <v>0</v>
      </c>
      <c r="M53" s="137" t="s">
        <v>167</v>
      </c>
      <c r="N53" s="137" t="s">
        <v>167</v>
      </c>
      <c r="O53" s="137" t="s">
        <v>200</v>
      </c>
      <c r="P53" s="128"/>
      <c r="Q53" s="128"/>
      <c r="R53" s="128"/>
      <c r="S53" s="128"/>
      <c r="T53" s="128"/>
      <c r="U53" s="128"/>
      <c r="V53" s="128"/>
      <c r="W53" s="128" t="s">
        <v>201</v>
      </c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2" x14ac:dyDescent="0.2">
      <c r="A54" s="134"/>
      <c r="B54" s="135"/>
      <c r="C54" s="152" t="s">
        <v>445</v>
      </c>
      <c r="D54" s="138"/>
      <c r="E54" s="182"/>
      <c r="F54" s="192"/>
      <c r="G54" s="192"/>
      <c r="H54" s="137"/>
      <c r="I54" s="136"/>
      <c r="J54" s="136"/>
      <c r="K54" s="136"/>
      <c r="L54" s="136"/>
      <c r="M54" s="137"/>
      <c r="N54" s="137"/>
      <c r="O54" s="137"/>
      <c r="P54" s="128"/>
      <c r="Q54" s="128"/>
      <c r="R54" s="128"/>
      <c r="S54" s="128"/>
      <c r="T54" s="128"/>
      <c r="U54" s="128"/>
      <c r="V54" s="128"/>
      <c r="W54" s="128" t="s">
        <v>171</v>
      </c>
      <c r="X54" s="128">
        <v>0</v>
      </c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outlineLevel="3" x14ac:dyDescent="0.2">
      <c r="A55" s="134"/>
      <c r="B55" s="135"/>
      <c r="C55" s="152" t="s">
        <v>446</v>
      </c>
      <c r="D55" s="138"/>
      <c r="E55" s="182"/>
      <c r="F55" s="192"/>
      <c r="G55" s="192"/>
      <c r="H55" s="137"/>
      <c r="I55" s="136"/>
      <c r="J55" s="136"/>
      <c r="K55" s="136"/>
      <c r="L55" s="136"/>
      <c r="M55" s="137"/>
      <c r="N55" s="137"/>
      <c r="O55" s="137"/>
      <c r="P55" s="128"/>
      <c r="Q55" s="128"/>
      <c r="R55" s="128"/>
      <c r="S55" s="128"/>
      <c r="T55" s="128"/>
      <c r="U55" s="128"/>
      <c r="V55" s="128"/>
      <c r="W55" s="128" t="s">
        <v>171</v>
      </c>
      <c r="X55" s="128">
        <v>0</v>
      </c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outlineLevel="3" x14ac:dyDescent="0.2">
      <c r="A56" s="134"/>
      <c r="B56" s="135"/>
      <c r="C56" s="152" t="s">
        <v>447</v>
      </c>
      <c r="D56" s="138"/>
      <c r="E56" s="182">
        <v>17.670000000000002</v>
      </c>
      <c r="F56" s="192"/>
      <c r="G56" s="192"/>
      <c r="H56" s="137"/>
      <c r="I56" s="136"/>
      <c r="J56" s="136"/>
      <c r="K56" s="136"/>
      <c r="L56" s="136"/>
      <c r="M56" s="137"/>
      <c r="N56" s="137"/>
      <c r="O56" s="137"/>
      <c r="P56" s="128"/>
      <c r="Q56" s="128"/>
      <c r="R56" s="128"/>
      <c r="S56" s="128"/>
      <c r="T56" s="128"/>
      <c r="U56" s="128"/>
      <c r="V56" s="128"/>
      <c r="W56" s="128" t="s">
        <v>171</v>
      </c>
      <c r="X56" s="128">
        <v>0</v>
      </c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ht="22.5" outlineLevel="1" x14ac:dyDescent="0.2">
      <c r="A57" s="147">
        <v>24</v>
      </c>
      <c r="B57" s="148" t="s">
        <v>290</v>
      </c>
      <c r="C57" s="153" t="s">
        <v>291</v>
      </c>
      <c r="D57" s="149" t="s">
        <v>191</v>
      </c>
      <c r="E57" s="183">
        <v>0.39982000000000001</v>
      </c>
      <c r="F57" s="193"/>
      <c r="G57" s="194">
        <f>ROUND(E57*F57,2)</f>
        <v>0</v>
      </c>
      <c r="H57" s="137">
        <v>21</v>
      </c>
      <c r="I57" s="136">
        <v>0</v>
      </c>
      <c r="J57" s="136">
        <f>ROUND(E57*I57,2)</f>
        <v>0</v>
      </c>
      <c r="K57" s="136">
        <v>0</v>
      </c>
      <c r="L57" s="136">
        <f>ROUND(E57*K57,2)</f>
        <v>0</v>
      </c>
      <c r="M57" s="137" t="s">
        <v>167</v>
      </c>
      <c r="N57" s="137" t="s">
        <v>167</v>
      </c>
      <c r="O57" s="137" t="s">
        <v>248</v>
      </c>
      <c r="P57" s="128"/>
      <c r="Q57" s="128"/>
      <c r="R57" s="128"/>
      <c r="S57" s="128"/>
      <c r="T57" s="128"/>
      <c r="U57" s="128"/>
      <c r="V57" s="128"/>
      <c r="W57" s="128" t="s">
        <v>249</v>
      </c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x14ac:dyDescent="0.2">
      <c r="A58" s="141" t="s">
        <v>162</v>
      </c>
      <c r="B58" s="142" t="s">
        <v>134</v>
      </c>
      <c r="C58" s="150" t="s">
        <v>135</v>
      </c>
      <c r="D58" s="143"/>
      <c r="E58" s="180"/>
      <c r="F58" s="188"/>
      <c r="G58" s="189">
        <f>SUMIF(W59:W61,"&lt;&gt;NOR",G59:G61)</f>
        <v>0</v>
      </c>
      <c r="H58" s="140"/>
      <c r="I58" s="139"/>
      <c r="J58" s="139">
        <f>SUM(J59:J61)</f>
        <v>0.02</v>
      </c>
      <c r="K58" s="139"/>
      <c r="L58" s="139">
        <f>SUM(L59:L61)</f>
        <v>0</v>
      </c>
      <c r="M58" s="140"/>
      <c r="N58" s="140"/>
      <c r="O58" s="140"/>
      <c r="W58" t="s">
        <v>163</v>
      </c>
    </row>
    <row r="59" spans="1:50" ht="22.5" outlineLevel="1" x14ac:dyDescent="0.2">
      <c r="A59" s="144">
        <v>25</v>
      </c>
      <c r="B59" s="145" t="s">
        <v>301</v>
      </c>
      <c r="C59" s="151" t="s">
        <v>302</v>
      </c>
      <c r="D59" s="146" t="s">
        <v>166</v>
      </c>
      <c r="E59" s="181">
        <v>59.6</v>
      </c>
      <c r="F59" s="190"/>
      <c r="G59" s="191">
        <f>ROUND(E59*F59,2)</f>
        <v>0</v>
      </c>
      <c r="H59" s="137">
        <v>21</v>
      </c>
      <c r="I59" s="136">
        <v>2.9E-4</v>
      </c>
      <c r="J59" s="136">
        <f>ROUND(E59*I59,2)</f>
        <v>0.02</v>
      </c>
      <c r="K59" s="136">
        <v>0</v>
      </c>
      <c r="L59" s="136">
        <f>ROUND(E59*K59,2)</f>
        <v>0</v>
      </c>
      <c r="M59" s="137" t="s">
        <v>259</v>
      </c>
      <c r="N59" s="137" t="s">
        <v>199</v>
      </c>
      <c r="O59" s="137" t="s">
        <v>168</v>
      </c>
      <c r="P59" s="128"/>
      <c r="Q59" s="128"/>
      <c r="R59" s="128"/>
      <c r="S59" s="128"/>
      <c r="T59" s="128"/>
      <c r="U59" s="128"/>
      <c r="V59" s="128"/>
      <c r="W59" s="128" t="s">
        <v>252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outlineLevel="2" x14ac:dyDescent="0.2">
      <c r="A60" s="134"/>
      <c r="B60" s="135"/>
      <c r="C60" s="152" t="s">
        <v>448</v>
      </c>
      <c r="D60" s="138"/>
      <c r="E60" s="182"/>
      <c r="F60" s="192"/>
      <c r="G60" s="192"/>
      <c r="H60" s="137"/>
      <c r="I60" s="136"/>
      <c r="J60" s="136"/>
      <c r="K60" s="136"/>
      <c r="L60" s="136"/>
      <c r="M60" s="137"/>
      <c r="N60" s="137"/>
      <c r="O60" s="137"/>
      <c r="P60" s="128"/>
      <c r="Q60" s="128"/>
      <c r="R60" s="128"/>
      <c r="S60" s="128"/>
      <c r="T60" s="128"/>
      <c r="U60" s="128"/>
      <c r="V60" s="128"/>
      <c r="W60" s="128" t="s">
        <v>171</v>
      </c>
      <c r="X60" s="128">
        <v>0</v>
      </c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outlineLevel="3" x14ac:dyDescent="0.2">
      <c r="A61" s="134"/>
      <c r="B61" s="135"/>
      <c r="C61" s="152" t="s">
        <v>434</v>
      </c>
      <c r="D61" s="138"/>
      <c r="E61" s="182">
        <v>59.6</v>
      </c>
      <c r="F61" s="192"/>
      <c r="G61" s="192"/>
      <c r="H61" s="137"/>
      <c r="I61" s="136"/>
      <c r="J61" s="136"/>
      <c r="K61" s="136"/>
      <c r="L61" s="136"/>
      <c r="M61" s="137"/>
      <c r="N61" s="137"/>
      <c r="O61" s="137"/>
      <c r="P61" s="128"/>
      <c r="Q61" s="128"/>
      <c r="R61" s="128"/>
      <c r="S61" s="128"/>
      <c r="T61" s="128"/>
      <c r="U61" s="128"/>
      <c r="V61" s="128"/>
      <c r="W61" s="128" t="s">
        <v>171</v>
      </c>
      <c r="X61" s="128">
        <v>0</v>
      </c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x14ac:dyDescent="0.2">
      <c r="A62" s="141" t="s">
        <v>162</v>
      </c>
      <c r="B62" s="142" t="s">
        <v>136</v>
      </c>
      <c r="C62" s="150" t="s">
        <v>137</v>
      </c>
      <c r="D62" s="143"/>
      <c r="E62" s="180"/>
      <c r="F62" s="188"/>
      <c r="G62" s="189">
        <f>SUMIF(W63:W63,"&lt;&gt;NOR",G63:G63)</f>
        <v>0</v>
      </c>
      <c r="H62" s="140"/>
      <c r="I62" s="139"/>
      <c r="J62" s="139">
        <f>SUM(J63:J63)</f>
        <v>0</v>
      </c>
      <c r="K62" s="139"/>
      <c r="L62" s="139">
        <f>SUM(L63:L63)</f>
        <v>0</v>
      </c>
      <c r="M62" s="140"/>
      <c r="N62" s="140"/>
      <c r="O62" s="140"/>
      <c r="W62" t="s">
        <v>163</v>
      </c>
    </row>
    <row r="63" spans="1:50" outlineLevel="1" x14ac:dyDescent="0.2">
      <c r="A63" s="147">
        <v>26</v>
      </c>
      <c r="B63" s="148" t="s">
        <v>304</v>
      </c>
      <c r="C63" s="153" t="s">
        <v>305</v>
      </c>
      <c r="D63" s="149" t="s">
        <v>231</v>
      </c>
      <c r="E63" s="183">
        <v>1</v>
      </c>
      <c r="F63" s="193"/>
      <c r="G63" s="194">
        <f>ROUND(E63*F63,2)</f>
        <v>0</v>
      </c>
      <c r="H63" s="137">
        <v>21</v>
      </c>
      <c r="I63" s="136">
        <v>0</v>
      </c>
      <c r="J63" s="136">
        <f>ROUND(E63*I63,2)</f>
        <v>0</v>
      </c>
      <c r="K63" s="136">
        <v>0</v>
      </c>
      <c r="L63" s="136">
        <f>ROUND(E63*K63,2)</f>
        <v>0</v>
      </c>
      <c r="M63" s="137" t="s">
        <v>259</v>
      </c>
      <c r="N63" s="137" t="s">
        <v>199</v>
      </c>
      <c r="O63" s="137" t="s">
        <v>168</v>
      </c>
      <c r="P63" s="128"/>
      <c r="Q63" s="128"/>
      <c r="R63" s="128"/>
      <c r="S63" s="128"/>
      <c r="T63" s="128"/>
      <c r="U63" s="128"/>
      <c r="V63" s="128"/>
      <c r="W63" s="128" t="s">
        <v>306</v>
      </c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1:50" x14ac:dyDescent="0.2">
      <c r="A64" s="141" t="s">
        <v>162</v>
      </c>
      <c r="B64" s="142" t="s">
        <v>138</v>
      </c>
      <c r="C64" s="150" t="s">
        <v>139</v>
      </c>
      <c r="D64" s="143"/>
      <c r="E64" s="180"/>
      <c r="F64" s="188"/>
      <c r="G64" s="189">
        <f>SUMIF(W65:W70,"&lt;&gt;NOR",G65:G70)</f>
        <v>0</v>
      </c>
      <c r="H64" s="140"/>
      <c r="I64" s="139"/>
      <c r="J64" s="139">
        <f>SUM(J65:J70)</f>
        <v>0</v>
      </c>
      <c r="K64" s="139"/>
      <c r="L64" s="139">
        <f>SUM(L65:L70)</f>
        <v>0</v>
      </c>
      <c r="M64" s="140"/>
      <c r="N64" s="140"/>
      <c r="O64" s="140"/>
      <c r="W64" t="s">
        <v>163</v>
      </c>
    </row>
    <row r="65" spans="1:50" ht="22.5" outlineLevel="1" x14ac:dyDescent="0.2">
      <c r="A65" s="147">
        <v>27</v>
      </c>
      <c r="B65" s="148" t="s">
        <v>307</v>
      </c>
      <c r="C65" s="153" t="s">
        <v>308</v>
      </c>
      <c r="D65" s="149" t="s">
        <v>191</v>
      </c>
      <c r="E65" s="183">
        <v>0.56140000000000001</v>
      </c>
      <c r="F65" s="193"/>
      <c r="G65" s="194">
        <f t="shared" ref="G65:G70" si="0">ROUND(E65*F65,2)</f>
        <v>0</v>
      </c>
      <c r="H65" s="137">
        <v>21</v>
      </c>
      <c r="I65" s="136">
        <v>0</v>
      </c>
      <c r="J65" s="136">
        <f t="shared" ref="J65:J70" si="1">ROUND(E65*I65,2)</f>
        <v>0</v>
      </c>
      <c r="K65" s="136">
        <v>0</v>
      </c>
      <c r="L65" s="136">
        <f t="shared" ref="L65:L70" si="2">ROUND(E65*K65,2)</f>
        <v>0</v>
      </c>
      <c r="M65" s="137" t="s">
        <v>167</v>
      </c>
      <c r="N65" s="137" t="s">
        <v>167</v>
      </c>
      <c r="O65" s="137" t="s">
        <v>309</v>
      </c>
      <c r="P65" s="128"/>
      <c r="Q65" s="128"/>
      <c r="R65" s="128"/>
      <c r="S65" s="128"/>
      <c r="T65" s="128"/>
      <c r="U65" s="128"/>
      <c r="V65" s="128"/>
      <c r="W65" s="128" t="s">
        <v>310</v>
      </c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</row>
    <row r="66" spans="1:50" ht="22.5" outlineLevel="1" x14ac:dyDescent="0.2">
      <c r="A66" s="147">
        <v>28</v>
      </c>
      <c r="B66" s="148" t="s">
        <v>311</v>
      </c>
      <c r="C66" s="153" t="s">
        <v>312</v>
      </c>
      <c r="D66" s="149" t="s">
        <v>191</v>
      </c>
      <c r="E66" s="183">
        <v>0.56140000000000001</v>
      </c>
      <c r="F66" s="193"/>
      <c r="G66" s="194">
        <f t="shared" si="0"/>
        <v>0</v>
      </c>
      <c r="H66" s="137">
        <v>21</v>
      </c>
      <c r="I66" s="136">
        <v>0</v>
      </c>
      <c r="J66" s="136">
        <f t="shared" si="1"/>
        <v>0</v>
      </c>
      <c r="K66" s="136">
        <v>0</v>
      </c>
      <c r="L66" s="136">
        <f t="shared" si="2"/>
        <v>0</v>
      </c>
      <c r="M66" s="137" t="s">
        <v>167</v>
      </c>
      <c r="N66" s="137" t="s">
        <v>167</v>
      </c>
      <c r="O66" s="137" t="s">
        <v>309</v>
      </c>
      <c r="P66" s="128"/>
      <c r="Q66" s="128"/>
      <c r="R66" s="128"/>
      <c r="S66" s="128"/>
      <c r="T66" s="128"/>
      <c r="U66" s="128"/>
      <c r="V66" s="128"/>
      <c r="W66" s="128" t="s">
        <v>310</v>
      </c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ht="33.75" outlineLevel="1" x14ac:dyDescent="0.2">
      <c r="A67" s="147">
        <v>29</v>
      </c>
      <c r="B67" s="148" t="s">
        <v>313</v>
      </c>
      <c r="C67" s="153" t="s">
        <v>314</v>
      </c>
      <c r="D67" s="149" t="s">
        <v>191</v>
      </c>
      <c r="E67" s="183">
        <v>0.56140000000000001</v>
      </c>
      <c r="F67" s="193"/>
      <c r="G67" s="194">
        <f t="shared" si="0"/>
        <v>0</v>
      </c>
      <c r="H67" s="137">
        <v>21</v>
      </c>
      <c r="I67" s="136">
        <v>0</v>
      </c>
      <c r="J67" s="136">
        <f t="shared" si="1"/>
        <v>0</v>
      </c>
      <c r="K67" s="136">
        <v>0</v>
      </c>
      <c r="L67" s="136">
        <f t="shared" si="2"/>
        <v>0</v>
      </c>
      <c r="M67" s="137" t="s">
        <v>167</v>
      </c>
      <c r="N67" s="137" t="s">
        <v>167</v>
      </c>
      <c r="O67" s="137" t="s">
        <v>309</v>
      </c>
      <c r="P67" s="128"/>
      <c r="Q67" s="128"/>
      <c r="R67" s="128"/>
      <c r="S67" s="128"/>
      <c r="T67" s="128"/>
      <c r="U67" s="128"/>
      <c r="V67" s="128"/>
      <c r="W67" s="128" t="s">
        <v>310</v>
      </c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</row>
    <row r="68" spans="1:50" outlineLevel="1" x14ac:dyDescent="0.2">
      <c r="A68" s="147">
        <v>30</v>
      </c>
      <c r="B68" s="148" t="s">
        <v>315</v>
      </c>
      <c r="C68" s="153" t="s">
        <v>316</v>
      </c>
      <c r="D68" s="149" t="s">
        <v>191</v>
      </c>
      <c r="E68" s="183">
        <v>0.56140000000000001</v>
      </c>
      <c r="F68" s="193"/>
      <c r="G68" s="194">
        <f t="shared" si="0"/>
        <v>0</v>
      </c>
      <c r="H68" s="137">
        <v>21</v>
      </c>
      <c r="I68" s="136">
        <v>0</v>
      </c>
      <c r="J68" s="136">
        <f t="shared" si="1"/>
        <v>0</v>
      </c>
      <c r="K68" s="136">
        <v>0</v>
      </c>
      <c r="L68" s="136">
        <f t="shared" si="2"/>
        <v>0</v>
      </c>
      <c r="M68" s="137" t="s">
        <v>167</v>
      </c>
      <c r="N68" s="137" t="s">
        <v>167</v>
      </c>
      <c r="O68" s="137" t="s">
        <v>309</v>
      </c>
      <c r="P68" s="128"/>
      <c r="Q68" s="128"/>
      <c r="R68" s="128"/>
      <c r="S68" s="128"/>
      <c r="T68" s="128"/>
      <c r="U68" s="128"/>
      <c r="V68" s="128"/>
      <c r="W68" s="128" t="s">
        <v>310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ht="22.5" outlineLevel="1" x14ac:dyDescent="0.2">
      <c r="A69" s="147">
        <v>31</v>
      </c>
      <c r="B69" s="148" t="s">
        <v>317</v>
      </c>
      <c r="C69" s="153" t="s">
        <v>318</v>
      </c>
      <c r="D69" s="149" t="s">
        <v>191</v>
      </c>
      <c r="E69" s="183">
        <v>0.56140000000000001</v>
      </c>
      <c r="F69" s="193"/>
      <c r="G69" s="194">
        <f t="shared" si="0"/>
        <v>0</v>
      </c>
      <c r="H69" s="137">
        <v>21</v>
      </c>
      <c r="I69" s="136">
        <v>0</v>
      </c>
      <c r="J69" s="136">
        <f t="shared" si="1"/>
        <v>0</v>
      </c>
      <c r="K69" s="136">
        <v>0</v>
      </c>
      <c r="L69" s="136">
        <f t="shared" si="2"/>
        <v>0</v>
      </c>
      <c r="M69" s="137" t="s">
        <v>167</v>
      </c>
      <c r="N69" s="137" t="s">
        <v>167</v>
      </c>
      <c r="O69" s="137" t="s">
        <v>309</v>
      </c>
      <c r="P69" s="128"/>
      <c r="Q69" s="128"/>
      <c r="R69" s="128"/>
      <c r="S69" s="128"/>
      <c r="T69" s="128"/>
      <c r="U69" s="128"/>
      <c r="V69" s="128"/>
      <c r="W69" s="128" t="s">
        <v>310</v>
      </c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</row>
    <row r="70" spans="1:50" ht="22.5" outlineLevel="1" x14ac:dyDescent="0.2">
      <c r="A70" s="144">
        <v>32</v>
      </c>
      <c r="B70" s="145" t="s">
        <v>319</v>
      </c>
      <c r="C70" s="151" t="s">
        <v>320</v>
      </c>
      <c r="D70" s="146" t="s">
        <v>191</v>
      </c>
      <c r="E70" s="181">
        <v>0.56140000000000001</v>
      </c>
      <c r="F70" s="190"/>
      <c r="G70" s="191">
        <f t="shared" si="0"/>
        <v>0</v>
      </c>
      <c r="H70" s="137">
        <v>21</v>
      </c>
      <c r="I70" s="136">
        <v>0</v>
      </c>
      <c r="J70" s="136">
        <f t="shared" si="1"/>
        <v>0</v>
      </c>
      <c r="K70" s="136">
        <v>0</v>
      </c>
      <c r="L70" s="136">
        <f t="shared" si="2"/>
        <v>0</v>
      </c>
      <c r="M70" s="137" t="s">
        <v>167</v>
      </c>
      <c r="N70" s="137" t="s">
        <v>167</v>
      </c>
      <c r="O70" s="137" t="s">
        <v>309</v>
      </c>
      <c r="P70" s="128"/>
      <c r="Q70" s="128"/>
      <c r="R70" s="128"/>
      <c r="S70" s="128"/>
      <c r="T70" s="128"/>
      <c r="U70" s="128"/>
      <c r="V70" s="128"/>
      <c r="W70" s="128" t="s">
        <v>310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x14ac:dyDescent="0.2">
      <c r="A71" s="3"/>
      <c r="B71" s="4"/>
      <c r="C71" s="154"/>
      <c r="D71" s="5"/>
      <c r="E71" s="179"/>
      <c r="F71" s="187"/>
      <c r="G71" s="187"/>
      <c r="H71" s="3"/>
      <c r="I71" s="3"/>
      <c r="J71" s="3"/>
      <c r="K71" s="3"/>
      <c r="L71" s="3"/>
      <c r="M71" s="3"/>
      <c r="N71" s="3"/>
      <c r="O71" s="3"/>
      <c r="U71">
        <v>12</v>
      </c>
      <c r="V71">
        <v>21</v>
      </c>
      <c r="W71" t="s">
        <v>154</v>
      </c>
    </row>
    <row r="72" spans="1:50" x14ac:dyDescent="0.2">
      <c r="A72" s="131"/>
      <c r="B72" s="132" t="s">
        <v>31</v>
      </c>
      <c r="C72" s="155"/>
      <c r="D72" s="133"/>
      <c r="E72" s="184"/>
      <c r="F72" s="195"/>
      <c r="G72" s="196">
        <f>G8+G15+G19+G21+G23+G35+G37+G42+G45+G58+G62+G64</f>
        <v>0</v>
      </c>
      <c r="H72" s="3"/>
      <c r="I72" s="3"/>
      <c r="J72" s="3"/>
      <c r="K72" s="3"/>
      <c r="L72" s="3"/>
      <c r="M72" s="3"/>
      <c r="N72" s="3"/>
      <c r="O72" s="3"/>
      <c r="U72">
        <f>SUMIF(H7:H70,U71,G7:G70)</f>
        <v>0</v>
      </c>
      <c r="V72">
        <f>SUMIF(H7:H70,V71,G7:G70)</f>
        <v>0</v>
      </c>
      <c r="W72" t="s">
        <v>321</v>
      </c>
    </row>
    <row r="73" spans="1:50" x14ac:dyDescent="0.2">
      <c r="A73" s="3"/>
      <c r="B73" s="4"/>
      <c r="C73" s="154"/>
      <c r="D73" s="5"/>
      <c r="E73" s="179"/>
      <c r="F73" s="187"/>
      <c r="G73" s="187"/>
      <c r="H73" s="3"/>
      <c r="I73" s="3"/>
      <c r="J73" s="3"/>
      <c r="K73" s="3"/>
      <c r="L73" s="3"/>
      <c r="M73" s="3"/>
      <c r="N73" s="3"/>
      <c r="O73" s="3"/>
    </row>
    <row r="74" spans="1:50" x14ac:dyDescent="0.2">
      <c r="A74" s="3"/>
      <c r="B74" s="4"/>
      <c r="C74" s="154"/>
      <c r="D74" s="5"/>
      <c r="E74" s="179"/>
      <c r="F74" s="187"/>
      <c r="G74" s="187"/>
      <c r="H74" s="3"/>
      <c r="I74" s="3"/>
      <c r="J74" s="3"/>
      <c r="K74" s="3"/>
      <c r="L74" s="3"/>
      <c r="M74" s="3"/>
      <c r="N74" s="3"/>
      <c r="O74" s="3"/>
    </row>
    <row r="75" spans="1:50" x14ac:dyDescent="0.2">
      <c r="A75" s="266" t="s">
        <v>322</v>
      </c>
      <c r="B75" s="266"/>
      <c r="C75" s="267"/>
      <c r="D75" s="5"/>
      <c r="E75" s="179"/>
      <c r="F75" s="187"/>
      <c r="G75" s="187"/>
      <c r="H75" s="3"/>
      <c r="I75" s="3"/>
      <c r="J75" s="3"/>
      <c r="K75" s="3"/>
      <c r="L75" s="3"/>
      <c r="M75" s="3"/>
      <c r="N75" s="3"/>
      <c r="O75" s="3"/>
    </row>
    <row r="76" spans="1:50" x14ac:dyDescent="0.2">
      <c r="A76" s="247"/>
      <c r="B76" s="248"/>
      <c r="C76" s="249"/>
      <c r="D76" s="248"/>
      <c r="E76" s="248"/>
      <c r="F76" s="248"/>
      <c r="G76" s="250"/>
      <c r="H76" s="3"/>
      <c r="I76" s="3"/>
      <c r="J76" s="3"/>
      <c r="K76" s="3"/>
      <c r="L76" s="3"/>
      <c r="M76" s="3"/>
      <c r="N76" s="3"/>
      <c r="O76" s="3"/>
      <c r="W76" t="s">
        <v>323</v>
      </c>
    </row>
    <row r="77" spans="1:50" x14ac:dyDescent="0.2">
      <c r="A77" s="251"/>
      <c r="B77" s="252"/>
      <c r="C77" s="253"/>
      <c r="D77" s="252"/>
      <c r="E77" s="252"/>
      <c r="F77" s="252"/>
      <c r="G77" s="254"/>
      <c r="H77" s="3"/>
      <c r="I77" s="3"/>
      <c r="J77" s="3"/>
      <c r="K77" s="3"/>
      <c r="L77" s="3"/>
      <c r="M77" s="3"/>
      <c r="N77" s="3"/>
      <c r="O77" s="3"/>
    </row>
    <row r="78" spans="1:50" x14ac:dyDescent="0.2">
      <c r="A78" s="251"/>
      <c r="B78" s="252"/>
      <c r="C78" s="253"/>
      <c r="D78" s="252"/>
      <c r="E78" s="252"/>
      <c r="F78" s="252"/>
      <c r="G78" s="254"/>
      <c r="H78" s="3"/>
      <c r="I78" s="3"/>
      <c r="J78" s="3"/>
      <c r="K78" s="3"/>
      <c r="L78" s="3"/>
      <c r="M78" s="3"/>
      <c r="N78" s="3"/>
      <c r="O78" s="3"/>
    </row>
    <row r="79" spans="1:50" x14ac:dyDescent="0.2">
      <c r="A79" s="251"/>
      <c r="B79" s="252"/>
      <c r="C79" s="253"/>
      <c r="D79" s="252"/>
      <c r="E79" s="252"/>
      <c r="F79" s="252"/>
      <c r="G79" s="254"/>
      <c r="H79" s="3"/>
      <c r="I79" s="3"/>
      <c r="J79" s="3"/>
      <c r="K79" s="3"/>
      <c r="L79" s="3"/>
      <c r="M79" s="3"/>
      <c r="N79" s="3"/>
      <c r="O79" s="3"/>
    </row>
    <row r="80" spans="1:50" x14ac:dyDescent="0.2">
      <c r="A80" s="255"/>
      <c r="B80" s="256"/>
      <c r="C80" s="257"/>
      <c r="D80" s="256"/>
      <c r="E80" s="256"/>
      <c r="F80" s="256"/>
      <c r="G80" s="258"/>
      <c r="H80" s="3"/>
      <c r="I80" s="3"/>
      <c r="J80" s="3"/>
      <c r="K80" s="3"/>
      <c r="L80" s="3"/>
      <c r="M80" s="3"/>
      <c r="N80" s="3"/>
      <c r="O80" s="3"/>
    </row>
    <row r="81" spans="1:23" x14ac:dyDescent="0.2">
      <c r="A81" s="3"/>
      <c r="B81" s="4"/>
      <c r="C81" s="154"/>
      <c r="D81" s="5"/>
      <c r="E81" s="179"/>
      <c r="F81" s="187"/>
      <c r="G81" s="187"/>
      <c r="H81" s="3"/>
      <c r="I81" s="3"/>
      <c r="J81" s="3"/>
      <c r="K81" s="3"/>
      <c r="L81" s="3"/>
      <c r="M81" s="3"/>
      <c r="N81" s="3"/>
      <c r="O81" s="3"/>
    </row>
    <row r="82" spans="1:23" x14ac:dyDescent="0.2">
      <c r="C82" s="156"/>
      <c r="D82" s="8"/>
      <c r="W82" t="s">
        <v>324</v>
      </c>
    </row>
    <row r="83" spans="1:23" x14ac:dyDescent="0.2">
      <c r="D83" s="8"/>
    </row>
    <row r="84" spans="1:23" x14ac:dyDescent="0.2">
      <c r="D84" s="8"/>
    </row>
    <row r="85" spans="1:23" x14ac:dyDescent="0.2">
      <c r="D85" s="8"/>
    </row>
    <row r="86" spans="1:23" x14ac:dyDescent="0.2">
      <c r="D86" s="8"/>
    </row>
    <row r="87" spans="1:23" x14ac:dyDescent="0.2">
      <c r="D87" s="8"/>
    </row>
    <row r="88" spans="1:23" x14ac:dyDescent="0.2">
      <c r="D88" s="8"/>
    </row>
    <row r="89" spans="1:23" x14ac:dyDescent="0.2">
      <c r="D89" s="8"/>
    </row>
    <row r="90" spans="1:23" x14ac:dyDescent="0.2">
      <c r="D90" s="8"/>
    </row>
    <row r="91" spans="1:23" x14ac:dyDescent="0.2">
      <c r="D91" s="8"/>
    </row>
    <row r="92" spans="1:23" x14ac:dyDescent="0.2">
      <c r="D92" s="8"/>
    </row>
    <row r="93" spans="1:23" x14ac:dyDescent="0.2">
      <c r="D93" s="8"/>
    </row>
    <row r="94" spans="1:23" x14ac:dyDescent="0.2">
      <c r="D94" s="8"/>
    </row>
    <row r="95" spans="1:23" x14ac:dyDescent="0.2">
      <c r="D95" s="8"/>
    </row>
    <row r="96" spans="1:23" x14ac:dyDescent="0.2">
      <c r="D96" s="8"/>
    </row>
    <row r="97" spans="4:4" x14ac:dyDescent="0.2">
      <c r="D97" s="8"/>
    </row>
    <row r="98" spans="4:4" x14ac:dyDescent="0.2">
      <c r="D98" s="8"/>
    </row>
    <row r="99" spans="4:4" x14ac:dyDescent="0.2">
      <c r="D99" s="8"/>
    </row>
    <row r="100" spans="4:4" x14ac:dyDescent="0.2">
      <c r="D100" s="8"/>
    </row>
    <row r="101" spans="4:4" x14ac:dyDescent="0.2">
      <c r="D101" s="8"/>
    </row>
    <row r="102" spans="4:4" x14ac:dyDescent="0.2">
      <c r="D102" s="8"/>
    </row>
    <row r="103" spans="4:4" x14ac:dyDescent="0.2">
      <c r="D103" s="8"/>
    </row>
    <row r="104" spans="4:4" x14ac:dyDescent="0.2">
      <c r="D104" s="8"/>
    </row>
    <row r="105" spans="4:4" x14ac:dyDescent="0.2">
      <c r="D105" s="8"/>
    </row>
    <row r="106" spans="4:4" x14ac:dyDescent="0.2">
      <c r="D106" s="8"/>
    </row>
    <row r="107" spans="4:4" x14ac:dyDescent="0.2">
      <c r="D107" s="8"/>
    </row>
    <row r="108" spans="4:4" x14ac:dyDescent="0.2">
      <c r="D108" s="8"/>
    </row>
    <row r="109" spans="4:4" x14ac:dyDescent="0.2">
      <c r="D109" s="8"/>
    </row>
    <row r="110" spans="4:4" x14ac:dyDescent="0.2">
      <c r="D110" s="8"/>
    </row>
    <row r="111" spans="4:4" x14ac:dyDescent="0.2">
      <c r="D111" s="8"/>
    </row>
    <row r="112" spans="4:4" x14ac:dyDescent="0.2">
      <c r="D112" s="8"/>
    </row>
    <row r="113" spans="4:4" x14ac:dyDescent="0.2">
      <c r="D113" s="8"/>
    </row>
    <row r="114" spans="4:4" x14ac:dyDescent="0.2">
      <c r="D114" s="8"/>
    </row>
    <row r="115" spans="4:4" x14ac:dyDescent="0.2">
      <c r="D115" s="8"/>
    </row>
    <row r="116" spans="4:4" x14ac:dyDescent="0.2">
      <c r="D116" s="8"/>
    </row>
    <row r="117" spans="4:4" x14ac:dyDescent="0.2">
      <c r="D117" s="8"/>
    </row>
    <row r="118" spans="4:4" x14ac:dyDescent="0.2">
      <c r="D118" s="8"/>
    </row>
    <row r="119" spans="4:4" x14ac:dyDescent="0.2">
      <c r="D119" s="8"/>
    </row>
    <row r="120" spans="4:4" x14ac:dyDescent="0.2">
      <c r="D120" s="8"/>
    </row>
    <row r="121" spans="4:4" x14ac:dyDescent="0.2">
      <c r="D121" s="8"/>
    </row>
    <row r="122" spans="4:4" x14ac:dyDescent="0.2">
      <c r="D122" s="8"/>
    </row>
    <row r="123" spans="4:4" x14ac:dyDescent="0.2">
      <c r="D123" s="8"/>
    </row>
    <row r="124" spans="4:4" x14ac:dyDescent="0.2">
      <c r="D124" s="8"/>
    </row>
    <row r="125" spans="4:4" x14ac:dyDescent="0.2">
      <c r="D125" s="8"/>
    </row>
    <row r="126" spans="4:4" x14ac:dyDescent="0.2">
      <c r="D126" s="8"/>
    </row>
    <row r="127" spans="4:4" x14ac:dyDescent="0.2">
      <c r="D127" s="8"/>
    </row>
    <row r="128" spans="4:4" x14ac:dyDescent="0.2">
      <c r="D128" s="8"/>
    </row>
    <row r="129" spans="4:4" x14ac:dyDescent="0.2">
      <c r="D129" s="8"/>
    </row>
    <row r="130" spans="4:4" x14ac:dyDescent="0.2">
      <c r="D130" s="8"/>
    </row>
    <row r="131" spans="4:4" x14ac:dyDescent="0.2">
      <c r="D131" s="8"/>
    </row>
    <row r="132" spans="4:4" x14ac:dyDescent="0.2">
      <c r="D132" s="8"/>
    </row>
    <row r="133" spans="4:4" x14ac:dyDescent="0.2">
      <c r="D133" s="8"/>
    </row>
    <row r="134" spans="4:4" x14ac:dyDescent="0.2">
      <c r="D134" s="8"/>
    </row>
    <row r="135" spans="4:4" x14ac:dyDescent="0.2">
      <c r="D135" s="8"/>
    </row>
    <row r="136" spans="4:4" x14ac:dyDescent="0.2">
      <c r="D136" s="8"/>
    </row>
    <row r="137" spans="4:4" x14ac:dyDescent="0.2">
      <c r="D137" s="8"/>
    </row>
    <row r="138" spans="4:4" x14ac:dyDescent="0.2">
      <c r="D138" s="8"/>
    </row>
    <row r="139" spans="4:4" x14ac:dyDescent="0.2">
      <c r="D139" s="8"/>
    </row>
    <row r="140" spans="4:4" x14ac:dyDescent="0.2">
      <c r="D140" s="8"/>
    </row>
    <row r="141" spans="4:4" x14ac:dyDescent="0.2">
      <c r="D141" s="8"/>
    </row>
    <row r="142" spans="4:4" x14ac:dyDescent="0.2">
      <c r="D142" s="8"/>
    </row>
    <row r="143" spans="4:4" x14ac:dyDescent="0.2">
      <c r="D143" s="8"/>
    </row>
    <row r="144" spans="4:4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76:G80"/>
    <mergeCell ref="A1:G1"/>
    <mergeCell ref="C2:G2"/>
    <mergeCell ref="C3:G3"/>
    <mergeCell ref="C4:G4"/>
    <mergeCell ref="A75:C75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37474-D192-4F40-A164-8803AB6E5C6E}">
  <sheetPr>
    <outlinePr summaryBelow="0"/>
  </sheetPr>
  <dimension ref="A1:AX5000"/>
  <sheetViews>
    <sheetView view="pageBreakPreview" zoomScaleNormal="100" zoomScaleSheetLayoutView="100" workbookViewId="0">
      <pane ySplit="7" topLeftCell="A111" activePane="bottomLeft" state="frozen"/>
      <selection activeCell="G34" sqref="G34:I34"/>
      <selection pane="bottomLeft" activeCell="C2" sqref="C2:G2"/>
    </sheetView>
  </sheetViews>
  <sheetFormatPr defaultRowHeight="12.75" outlineLevelRow="3" x14ac:dyDescent="0.2"/>
  <cols>
    <col min="1" max="1" width="3.42578125" customWidth="1"/>
    <col min="2" max="2" width="12.5703125" style="109" customWidth="1"/>
    <col min="3" max="3" width="38.28515625" style="109" customWidth="1"/>
    <col min="4" max="4" width="4.85546875" customWidth="1"/>
    <col min="5" max="5" width="10.5703125" style="177" customWidth="1"/>
    <col min="6" max="6" width="9.85546875" style="164" customWidth="1"/>
    <col min="7" max="7" width="12.7109375" style="164" customWidth="1"/>
    <col min="8" max="15" width="9.140625" hidden="1" customWidth="1"/>
    <col min="19" max="19" width="0" hidden="1" customWidth="1"/>
    <col min="21" max="31" width="0" hidden="1" customWidth="1"/>
  </cols>
  <sheetData>
    <row r="1" spans="1:50" ht="15.75" customHeight="1" x14ac:dyDescent="0.25">
      <c r="A1" s="259" t="s">
        <v>7</v>
      </c>
      <c r="B1" s="259"/>
      <c r="C1" s="259"/>
      <c r="D1" s="259"/>
      <c r="E1" s="259"/>
      <c r="F1" s="259"/>
      <c r="G1" s="259"/>
      <c r="W1" t="s">
        <v>143</v>
      </c>
    </row>
    <row r="2" spans="1:50" ht="24.95" customHeight="1" x14ac:dyDescent="0.2">
      <c r="A2" s="121" t="s">
        <v>8</v>
      </c>
      <c r="B2" s="47" t="s">
        <v>41</v>
      </c>
      <c r="C2" s="260"/>
      <c r="D2" s="261"/>
      <c r="E2" s="261"/>
      <c r="F2" s="261"/>
      <c r="G2" s="262"/>
      <c r="W2" t="s">
        <v>144</v>
      </c>
    </row>
    <row r="3" spans="1:50" ht="24.95" customHeight="1" x14ac:dyDescent="0.2">
      <c r="A3" s="121" t="s">
        <v>9</v>
      </c>
      <c r="B3" s="47" t="s">
        <v>43</v>
      </c>
      <c r="C3" s="260" t="s">
        <v>44</v>
      </c>
      <c r="D3" s="261"/>
      <c r="E3" s="261"/>
      <c r="F3" s="261"/>
      <c r="G3" s="262"/>
      <c r="S3" s="109" t="s">
        <v>145</v>
      </c>
      <c r="W3" t="s">
        <v>146</v>
      </c>
    </row>
    <row r="4" spans="1:50" ht="24.95" customHeight="1" x14ac:dyDescent="0.2">
      <c r="A4" s="122" t="s">
        <v>10</v>
      </c>
      <c r="B4" s="123" t="s">
        <v>59</v>
      </c>
      <c r="C4" s="263" t="s">
        <v>60</v>
      </c>
      <c r="D4" s="264"/>
      <c r="E4" s="264"/>
      <c r="F4" s="264"/>
      <c r="G4" s="265"/>
      <c r="W4" t="s">
        <v>147</v>
      </c>
    </row>
    <row r="5" spans="1:50" x14ac:dyDescent="0.2">
      <c r="D5" s="8"/>
    </row>
    <row r="6" spans="1:50" ht="38.25" x14ac:dyDescent="0.2">
      <c r="A6" s="124" t="s">
        <v>148</v>
      </c>
      <c r="B6" s="126" t="s">
        <v>149</v>
      </c>
      <c r="C6" s="126" t="s">
        <v>150</v>
      </c>
      <c r="D6" s="125" t="s">
        <v>151</v>
      </c>
      <c r="E6" s="178" t="s">
        <v>152</v>
      </c>
      <c r="F6" s="185" t="s">
        <v>153</v>
      </c>
      <c r="G6" s="186" t="s">
        <v>31</v>
      </c>
      <c r="H6" s="127" t="s">
        <v>154</v>
      </c>
      <c r="I6" s="127" t="s">
        <v>155</v>
      </c>
      <c r="J6" s="127" t="s">
        <v>156</v>
      </c>
      <c r="K6" s="127" t="s">
        <v>157</v>
      </c>
      <c r="L6" s="127" t="s">
        <v>158</v>
      </c>
      <c r="M6" s="127" t="s">
        <v>159</v>
      </c>
      <c r="N6" s="127" t="s">
        <v>160</v>
      </c>
      <c r="O6" s="127" t="s">
        <v>161</v>
      </c>
    </row>
    <row r="7" spans="1:50" hidden="1" x14ac:dyDescent="0.2">
      <c r="A7" s="3"/>
      <c r="B7" s="4"/>
      <c r="C7" s="4"/>
      <c r="D7" s="5"/>
      <c r="E7" s="179"/>
      <c r="F7" s="187"/>
      <c r="G7" s="187"/>
      <c r="H7" s="130"/>
      <c r="I7" s="129"/>
      <c r="J7" s="129"/>
      <c r="K7" s="129"/>
      <c r="L7" s="129"/>
      <c r="M7" s="130"/>
      <c r="N7" s="130"/>
      <c r="O7" s="130"/>
    </row>
    <row r="8" spans="1:50" x14ac:dyDescent="0.2">
      <c r="A8" s="141" t="s">
        <v>162</v>
      </c>
      <c r="B8" s="142" t="s">
        <v>91</v>
      </c>
      <c r="C8" s="150" t="s">
        <v>92</v>
      </c>
      <c r="D8" s="143"/>
      <c r="E8" s="180"/>
      <c r="F8" s="188"/>
      <c r="G8" s="189">
        <f>SUMIF(W9:W12,"&lt;&gt;NOR",G9:G12)</f>
        <v>0</v>
      </c>
      <c r="H8" s="140"/>
      <c r="I8" s="139"/>
      <c r="J8" s="139">
        <f>SUM(J9:J12)</f>
        <v>0.15</v>
      </c>
      <c r="K8" s="139"/>
      <c r="L8" s="139">
        <f>SUM(L9:L12)</f>
        <v>0</v>
      </c>
      <c r="M8" s="140"/>
      <c r="N8" s="140"/>
      <c r="O8" s="140"/>
      <c r="W8" t="s">
        <v>163</v>
      </c>
    </row>
    <row r="9" spans="1:50" ht="22.5" outlineLevel="1" x14ac:dyDescent="0.2">
      <c r="A9" s="144">
        <v>1</v>
      </c>
      <c r="B9" s="145" t="s">
        <v>368</v>
      </c>
      <c r="C9" s="151" t="s">
        <v>369</v>
      </c>
      <c r="D9" s="146" t="s">
        <v>166</v>
      </c>
      <c r="E9" s="181">
        <v>2</v>
      </c>
      <c r="F9" s="190"/>
      <c r="G9" s="191">
        <f>ROUND(E9*F9,2)</f>
        <v>0</v>
      </c>
      <c r="H9" s="137">
        <v>21</v>
      </c>
      <c r="I9" s="136">
        <v>7.392E-2</v>
      </c>
      <c r="J9" s="136">
        <f>ROUND(E9*I9,2)</f>
        <v>0.15</v>
      </c>
      <c r="K9" s="136">
        <v>0</v>
      </c>
      <c r="L9" s="136">
        <f>ROUND(E9*K9,2)</f>
        <v>0</v>
      </c>
      <c r="M9" s="137" t="s">
        <v>167</v>
      </c>
      <c r="N9" s="137" t="s">
        <v>167</v>
      </c>
      <c r="O9" s="137" t="s">
        <v>168</v>
      </c>
      <c r="P9" s="128"/>
      <c r="Q9" s="128"/>
      <c r="R9" s="128"/>
      <c r="S9" s="128"/>
      <c r="T9" s="128"/>
      <c r="U9" s="128"/>
      <c r="V9" s="128"/>
      <c r="W9" s="128" t="s">
        <v>169</v>
      </c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</row>
    <row r="10" spans="1:50" outlineLevel="2" x14ac:dyDescent="0.2">
      <c r="A10" s="134"/>
      <c r="B10" s="135"/>
      <c r="C10" s="152" t="s">
        <v>449</v>
      </c>
      <c r="D10" s="138"/>
      <c r="E10" s="182"/>
      <c r="F10" s="192"/>
      <c r="G10" s="192"/>
      <c r="H10" s="137"/>
      <c r="I10" s="136"/>
      <c r="J10" s="136"/>
      <c r="K10" s="136"/>
      <c r="L10" s="136"/>
      <c r="M10" s="137"/>
      <c r="N10" s="137"/>
      <c r="O10" s="137"/>
      <c r="P10" s="128"/>
      <c r="Q10" s="128"/>
      <c r="R10" s="128"/>
      <c r="S10" s="128"/>
      <c r="T10" s="128"/>
      <c r="U10" s="128"/>
      <c r="V10" s="128"/>
      <c r="W10" s="128" t="s">
        <v>171</v>
      </c>
      <c r="X10" s="128">
        <v>0</v>
      </c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</row>
    <row r="11" spans="1:50" outlineLevel="3" x14ac:dyDescent="0.2">
      <c r="A11" s="134"/>
      <c r="B11" s="135"/>
      <c r="C11" s="152" t="s">
        <v>450</v>
      </c>
      <c r="D11" s="138"/>
      <c r="E11" s="182">
        <v>2</v>
      </c>
      <c r="F11" s="192"/>
      <c r="G11" s="192"/>
      <c r="H11" s="137"/>
      <c r="I11" s="136"/>
      <c r="J11" s="136"/>
      <c r="K11" s="136"/>
      <c r="L11" s="136"/>
      <c r="M11" s="137"/>
      <c r="N11" s="137"/>
      <c r="O11" s="137"/>
      <c r="P11" s="128"/>
      <c r="Q11" s="128"/>
      <c r="R11" s="128"/>
      <c r="S11" s="128"/>
      <c r="T11" s="128"/>
      <c r="U11" s="128"/>
      <c r="V11" s="128"/>
      <c r="W11" s="128" t="s">
        <v>171</v>
      </c>
      <c r="X11" s="128">
        <v>0</v>
      </c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</row>
    <row r="12" spans="1:50" outlineLevel="1" x14ac:dyDescent="0.2">
      <c r="A12" s="147">
        <v>2</v>
      </c>
      <c r="B12" s="148" t="s">
        <v>451</v>
      </c>
      <c r="C12" s="153" t="s">
        <v>452</v>
      </c>
      <c r="D12" s="149" t="s">
        <v>231</v>
      </c>
      <c r="E12" s="183">
        <v>1</v>
      </c>
      <c r="F12" s="193"/>
      <c r="G12" s="194">
        <f>ROUND(E12*F12,2)</f>
        <v>0</v>
      </c>
      <c r="H12" s="137">
        <v>21</v>
      </c>
      <c r="I12" s="136">
        <v>0</v>
      </c>
      <c r="J12" s="136">
        <f>ROUND(E12*I12,2)</f>
        <v>0</v>
      </c>
      <c r="K12" s="136">
        <v>0</v>
      </c>
      <c r="L12" s="136">
        <f>ROUND(E12*K12,2)</f>
        <v>0</v>
      </c>
      <c r="M12" s="137" t="s">
        <v>259</v>
      </c>
      <c r="N12" s="137" t="s">
        <v>199</v>
      </c>
      <c r="O12" s="137" t="s">
        <v>168</v>
      </c>
      <c r="P12" s="128"/>
      <c r="Q12" s="128"/>
      <c r="R12" s="128"/>
      <c r="S12" s="128"/>
      <c r="T12" s="128"/>
      <c r="U12" s="128"/>
      <c r="V12" s="128"/>
      <c r="W12" s="128" t="s">
        <v>169</v>
      </c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</row>
    <row r="13" spans="1:50" x14ac:dyDescent="0.2">
      <c r="A13" s="141" t="s">
        <v>162</v>
      </c>
      <c r="B13" s="142" t="s">
        <v>93</v>
      </c>
      <c r="C13" s="150" t="s">
        <v>94</v>
      </c>
      <c r="D13" s="143"/>
      <c r="E13" s="180"/>
      <c r="F13" s="188"/>
      <c r="G13" s="189">
        <f>SUMIF(W14:W24,"&lt;&gt;NOR",G14:G24)</f>
        <v>0</v>
      </c>
      <c r="H13" s="140"/>
      <c r="I13" s="139"/>
      <c r="J13" s="139">
        <f>SUM(J14:J24)</f>
        <v>2.75</v>
      </c>
      <c r="K13" s="139"/>
      <c r="L13" s="139">
        <f>SUM(L14:L24)</f>
        <v>0</v>
      </c>
      <c r="M13" s="140"/>
      <c r="N13" s="140"/>
      <c r="O13" s="140"/>
      <c r="W13" t="s">
        <v>163</v>
      </c>
    </row>
    <row r="14" spans="1:50" ht="45" outlineLevel="1" x14ac:dyDescent="0.2">
      <c r="A14" s="144">
        <v>3</v>
      </c>
      <c r="B14" s="145" t="s">
        <v>174</v>
      </c>
      <c r="C14" s="151" t="s">
        <v>175</v>
      </c>
      <c r="D14" s="146" t="s">
        <v>166</v>
      </c>
      <c r="E14" s="181">
        <v>16.079999999999998</v>
      </c>
      <c r="F14" s="190"/>
      <c r="G14" s="191">
        <f>ROUND(E14*F14,2)</f>
        <v>0</v>
      </c>
      <c r="H14" s="137">
        <v>21</v>
      </c>
      <c r="I14" s="136">
        <v>6.0899999999999999E-3</v>
      </c>
      <c r="J14" s="136">
        <f>ROUND(E14*I14,2)</f>
        <v>0.1</v>
      </c>
      <c r="K14" s="136">
        <v>0</v>
      </c>
      <c r="L14" s="136">
        <f>ROUND(E14*K14,2)</f>
        <v>0</v>
      </c>
      <c r="M14" s="137" t="s">
        <v>167</v>
      </c>
      <c r="N14" s="137" t="s">
        <v>167</v>
      </c>
      <c r="O14" s="137" t="s">
        <v>168</v>
      </c>
      <c r="P14" s="128"/>
      <c r="Q14" s="128"/>
      <c r="R14" s="128"/>
      <c r="S14" s="128"/>
      <c r="T14" s="128"/>
      <c r="U14" s="128"/>
      <c r="V14" s="128"/>
      <c r="W14" s="128" t="s">
        <v>169</v>
      </c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</row>
    <row r="15" spans="1:50" outlineLevel="2" x14ac:dyDescent="0.2">
      <c r="A15" s="134"/>
      <c r="B15" s="135"/>
      <c r="C15" s="152" t="s">
        <v>453</v>
      </c>
      <c r="D15" s="138"/>
      <c r="E15" s="182"/>
      <c r="F15" s="192"/>
      <c r="G15" s="192"/>
      <c r="H15" s="137"/>
      <c r="I15" s="136"/>
      <c r="J15" s="136"/>
      <c r="K15" s="136"/>
      <c r="L15" s="136"/>
      <c r="M15" s="137"/>
      <c r="N15" s="137"/>
      <c r="O15" s="137"/>
      <c r="P15" s="128"/>
      <c r="Q15" s="128"/>
      <c r="R15" s="128"/>
      <c r="S15" s="128"/>
      <c r="T15" s="128"/>
      <c r="U15" s="128"/>
      <c r="V15" s="128"/>
      <c r="W15" s="128" t="s">
        <v>171</v>
      </c>
      <c r="X15" s="128">
        <v>0</v>
      </c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</row>
    <row r="16" spans="1:50" outlineLevel="3" x14ac:dyDescent="0.2">
      <c r="A16" s="134"/>
      <c r="B16" s="135"/>
      <c r="C16" s="152" t="s">
        <v>454</v>
      </c>
      <c r="D16" s="138"/>
      <c r="E16" s="182">
        <v>16.079999999999998</v>
      </c>
      <c r="F16" s="192"/>
      <c r="G16" s="192"/>
      <c r="H16" s="137"/>
      <c r="I16" s="136"/>
      <c r="J16" s="136"/>
      <c r="K16" s="136"/>
      <c r="L16" s="136"/>
      <c r="M16" s="137"/>
      <c r="N16" s="137"/>
      <c r="O16" s="137"/>
      <c r="P16" s="128"/>
      <c r="Q16" s="128"/>
      <c r="R16" s="128"/>
      <c r="S16" s="128"/>
      <c r="T16" s="128"/>
      <c r="U16" s="128"/>
      <c r="V16" s="128"/>
      <c r="W16" s="128" t="s">
        <v>171</v>
      </c>
      <c r="X16" s="128">
        <v>0</v>
      </c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</row>
    <row r="17" spans="1:50" ht="22.5" outlineLevel="1" x14ac:dyDescent="0.2">
      <c r="A17" s="144">
        <v>4</v>
      </c>
      <c r="B17" s="145" t="s">
        <v>176</v>
      </c>
      <c r="C17" s="151" t="s">
        <v>177</v>
      </c>
      <c r="D17" s="146" t="s">
        <v>166</v>
      </c>
      <c r="E17" s="181">
        <v>19.148</v>
      </c>
      <c r="F17" s="190"/>
      <c r="G17" s="191">
        <f>ROUND(E17*F17,2)</f>
        <v>0</v>
      </c>
      <c r="H17" s="137">
        <v>21</v>
      </c>
      <c r="I17" s="136">
        <v>5.4299999999999999E-3</v>
      </c>
      <c r="J17" s="136">
        <f>ROUND(E17*I17,2)</f>
        <v>0.1</v>
      </c>
      <c r="K17" s="136">
        <v>0</v>
      </c>
      <c r="L17" s="136">
        <f>ROUND(E17*K17,2)</f>
        <v>0</v>
      </c>
      <c r="M17" s="137" t="s">
        <v>167</v>
      </c>
      <c r="N17" s="137" t="s">
        <v>167</v>
      </c>
      <c r="O17" s="137" t="s">
        <v>168</v>
      </c>
      <c r="P17" s="128"/>
      <c r="Q17" s="128"/>
      <c r="R17" s="128"/>
      <c r="S17" s="128"/>
      <c r="T17" s="128"/>
      <c r="U17" s="128"/>
      <c r="V17" s="128"/>
      <c r="W17" s="128" t="s">
        <v>169</v>
      </c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</row>
    <row r="18" spans="1:50" ht="22.5" outlineLevel="2" x14ac:dyDescent="0.2">
      <c r="A18" s="134"/>
      <c r="B18" s="135"/>
      <c r="C18" s="152" t="s">
        <v>455</v>
      </c>
      <c r="D18" s="138"/>
      <c r="E18" s="182"/>
      <c r="F18" s="192"/>
      <c r="G18" s="192"/>
      <c r="H18" s="137"/>
      <c r="I18" s="136"/>
      <c r="J18" s="136"/>
      <c r="K18" s="136"/>
      <c r="L18" s="136"/>
      <c r="M18" s="137"/>
      <c r="N18" s="137"/>
      <c r="O18" s="137"/>
      <c r="P18" s="128"/>
      <c r="Q18" s="128"/>
      <c r="R18" s="128"/>
      <c r="S18" s="128"/>
      <c r="T18" s="128"/>
      <c r="U18" s="128"/>
      <c r="V18" s="128"/>
      <c r="W18" s="128" t="s">
        <v>171</v>
      </c>
      <c r="X18" s="128">
        <v>0</v>
      </c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</row>
    <row r="19" spans="1:50" outlineLevel="3" x14ac:dyDescent="0.2">
      <c r="A19" s="134"/>
      <c r="B19" s="135"/>
      <c r="C19" s="152" t="s">
        <v>456</v>
      </c>
      <c r="D19" s="138"/>
      <c r="E19" s="182"/>
      <c r="F19" s="192"/>
      <c r="G19" s="192"/>
      <c r="H19" s="137"/>
      <c r="I19" s="136"/>
      <c r="J19" s="136"/>
      <c r="K19" s="136"/>
      <c r="L19" s="136"/>
      <c r="M19" s="137"/>
      <c r="N19" s="137"/>
      <c r="O19" s="137"/>
      <c r="P19" s="128"/>
      <c r="Q19" s="128"/>
      <c r="R19" s="128"/>
      <c r="S19" s="128"/>
      <c r="T19" s="128"/>
      <c r="U19" s="128"/>
      <c r="V19" s="128"/>
      <c r="W19" s="128" t="s">
        <v>171</v>
      </c>
      <c r="X19" s="128">
        <v>0</v>
      </c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</row>
    <row r="20" spans="1:50" outlineLevel="3" x14ac:dyDescent="0.2">
      <c r="A20" s="134"/>
      <c r="B20" s="135"/>
      <c r="C20" s="152" t="s">
        <v>457</v>
      </c>
      <c r="D20" s="138"/>
      <c r="E20" s="182">
        <v>19.149999999999999</v>
      </c>
      <c r="F20" s="192"/>
      <c r="G20" s="192"/>
      <c r="H20" s="137"/>
      <c r="I20" s="136"/>
      <c r="J20" s="136"/>
      <c r="K20" s="136"/>
      <c r="L20" s="136"/>
      <c r="M20" s="137"/>
      <c r="N20" s="137"/>
      <c r="O20" s="137"/>
      <c r="P20" s="128"/>
      <c r="Q20" s="128"/>
      <c r="R20" s="128"/>
      <c r="S20" s="128"/>
      <c r="T20" s="128"/>
      <c r="U20" s="128"/>
      <c r="V20" s="128"/>
      <c r="W20" s="128" t="s">
        <v>171</v>
      </c>
      <c r="X20" s="128">
        <v>0</v>
      </c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</row>
    <row r="21" spans="1:50" ht="22.5" outlineLevel="1" x14ac:dyDescent="0.2">
      <c r="A21" s="144">
        <v>5</v>
      </c>
      <c r="B21" s="145" t="s">
        <v>180</v>
      </c>
      <c r="C21" s="151" t="s">
        <v>181</v>
      </c>
      <c r="D21" s="146" t="s">
        <v>166</v>
      </c>
      <c r="E21" s="181">
        <v>57.834000000000003</v>
      </c>
      <c r="F21" s="190"/>
      <c r="G21" s="191">
        <f>ROUND(E21*F21,2)</f>
        <v>0</v>
      </c>
      <c r="H21" s="137">
        <v>21</v>
      </c>
      <c r="I21" s="136">
        <v>4.4139999999999999E-2</v>
      </c>
      <c r="J21" s="136">
        <f>ROUND(E21*I21,2)</f>
        <v>2.5499999999999998</v>
      </c>
      <c r="K21" s="136">
        <v>0</v>
      </c>
      <c r="L21" s="136">
        <f>ROUND(E21*K21,2)</f>
        <v>0</v>
      </c>
      <c r="M21" s="137" t="s">
        <v>167</v>
      </c>
      <c r="N21" s="137" t="s">
        <v>167</v>
      </c>
      <c r="O21" s="137" t="s">
        <v>168</v>
      </c>
      <c r="P21" s="128"/>
      <c r="Q21" s="128"/>
      <c r="R21" s="128"/>
      <c r="S21" s="128"/>
      <c r="T21" s="128"/>
      <c r="U21" s="128"/>
      <c r="V21" s="128"/>
      <c r="W21" s="128" t="s">
        <v>169</v>
      </c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</row>
    <row r="22" spans="1:50" ht="22.5" outlineLevel="2" x14ac:dyDescent="0.2">
      <c r="A22" s="134"/>
      <c r="B22" s="135"/>
      <c r="C22" s="152" t="s">
        <v>458</v>
      </c>
      <c r="D22" s="138"/>
      <c r="E22" s="182"/>
      <c r="F22" s="192"/>
      <c r="G22" s="192"/>
      <c r="H22" s="137"/>
      <c r="I22" s="136"/>
      <c r="J22" s="136"/>
      <c r="K22" s="136"/>
      <c r="L22" s="136"/>
      <c r="M22" s="137"/>
      <c r="N22" s="137"/>
      <c r="O22" s="137"/>
      <c r="P22" s="128"/>
      <c r="Q22" s="128"/>
      <c r="R22" s="128"/>
      <c r="S22" s="128"/>
      <c r="T22" s="128"/>
      <c r="U22" s="128"/>
      <c r="V22" s="128"/>
      <c r="W22" s="128" t="s">
        <v>171</v>
      </c>
      <c r="X22" s="128">
        <v>0</v>
      </c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</row>
    <row r="23" spans="1:50" outlineLevel="3" x14ac:dyDescent="0.2">
      <c r="A23" s="134"/>
      <c r="B23" s="135"/>
      <c r="C23" s="152" t="s">
        <v>459</v>
      </c>
      <c r="D23" s="138"/>
      <c r="E23" s="182"/>
      <c r="F23" s="192"/>
      <c r="G23" s="192"/>
      <c r="H23" s="137"/>
      <c r="I23" s="136"/>
      <c r="J23" s="136"/>
      <c r="K23" s="136"/>
      <c r="L23" s="136"/>
      <c r="M23" s="137"/>
      <c r="N23" s="137"/>
      <c r="O23" s="137"/>
      <c r="P23" s="128"/>
      <c r="Q23" s="128"/>
      <c r="R23" s="128"/>
      <c r="S23" s="128"/>
      <c r="T23" s="128"/>
      <c r="U23" s="128"/>
      <c r="V23" s="128"/>
      <c r="W23" s="128" t="s">
        <v>171</v>
      </c>
      <c r="X23" s="128">
        <v>0</v>
      </c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</row>
    <row r="24" spans="1:50" outlineLevel="3" x14ac:dyDescent="0.2">
      <c r="A24" s="134"/>
      <c r="B24" s="135"/>
      <c r="C24" s="152" t="s">
        <v>460</v>
      </c>
      <c r="D24" s="138"/>
      <c r="E24" s="182">
        <v>57.83</v>
      </c>
      <c r="F24" s="192"/>
      <c r="G24" s="192"/>
      <c r="H24" s="137"/>
      <c r="I24" s="136"/>
      <c r="J24" s="136"/>
      <c r="K24" s="136"/>
      <c r="L24" s="136"/>
      <c r="M24" s="137"/>
      <c r="N24" s="137"/>
      <c r="O24" s="137"/>
      <c r="P24" s="128"/>
      <c r="Q24" s="128"/>
      <c r="R24" s="128"/>
      <c r="S24" s="128"/>
      <c r="T24" s="128"/>
      <c r="U24" s="128"/>
      <c r="V24" s="128"/>
      <c r="W24" s="128" t="s">
        <v>171</v>
      </c>
      <c r="X24" s="128">
        <v>0</v>
      </c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</row>
    <row r="25" spans="1:50" x14ac:dyDescent="0.2">
      <c r="A25" s="141" t="s">
        <v>162</v>
      </c>
      <c r="B25" s="142" t="s">
        <v>95</v>
      </c>
      <c r="C25" s="150" t="s">
        <v>96</v>
      </c>
      <c r="D25" s="143"/>
      <c r="E25" s="180"/>
      <c r="F25" s="188"/>
      <c r="G25" s="189">
        <f>SUMIF(W26:W32,"&lt;&gt;NOR",G26:G32)</f>
        <v>0</v>
      </c>
      <c r="H25" s="140"/>
      <c r="I25" s="139"/>
      <c r="J25" s="139">
        <f>SUM(J26:J32)</f>
        <v>8.1999999999999993</v>
      </c>
      <c r="K25" s="139"/>
      <c r="L25" s="139">
        <f>SUM(L26:L32)</f>
        <v>0</v>
      </c>
      <c r="M25" s="140"/>
      <c r="N25" s="140"/>
      <c r="O25" s="140"/>
      <c r="W25" t="s">
        <v>163</v>
      </c>
    </row>
    <row r="26" spans="1:50" ht="22.5" outlineLevel="1" x14ac:dyDescent="0.2">
      <c r="A26" s="144">
        <v>6</v>
      </c>
      <c r="B26" s="145" t="s">
        <v>184</v>
      </c>
      <c r="C26" s="151" t="s">
        <v>185</v>
      </c>
      <c r="D26" s="146" t="s">
        <v>186</v>
      </c>
      <c r="E26" s="181">
        <v>3.2160000000000002</v>
      </c>
      <c r="F26" s="190"/>
      <c r="G26" s="191">
        <f>ROUND(E26*F26,2)</f>
        <v>0</v>
      </c>
      <c r="H26" s="137">
        <v>21</v>
      </c>
      <c r="I26" s="136">
        <v>2.5249999999999999</v>
      </c>
      <c r="J26" s="136">
        <f>ROUND(E26*I26,2)</f>
        <v>8.1199999999999992</v>
      </c>
      <c r="K26" s="136">
        <v>0</v>
      </c>
      <c r="L26" s="136">
        <f>ROUND(E26*K26,2)</f>
        <v>0</v>
      </c>
      <c r="M26" s="137" t="s">
        <v>167</v>
      </c>
      <c r="N26" s="137" t="s">
        <v>167</v>
      </c>
      <c r="O26" s="137" t="s">
        <v>168</v>
      </c>
      <c r="P26" s="128"/>
      <c r="Q26" s="128"/>
      <c r="R26" s="128"/>
      <c r="S26" s="128"/>
      <c r="T26" s="128"/>
      <c r="U26" s="128"/>
      <c r="V26" s="128"/>
      <c r="W26" s="128" t="s">
        <v>169</v>
      </c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</row>
    <row r="27" spans="1:50" outlineLevel="2" x14ac:dyDescent="0.2">
      <c r="A27" s="134"/>
      <c r="B27" s="135"/>
      <c r="C27" s="152" t="s">
        <v>461</v>
      </c>
      <c r="D27" s="138"/>
      <c r="E27" s="182"/>
      <c r="F27" s="192"/>
      <c r="G27" s="192"/>
      <c r="H27" s="137"/>
      <c r="I27" s="136"/>
      <c r="J27" s="136"/>
      <c r="K27" s="136"/>
      <c r="L27" s="136"/>
      <c r="M27" s="137"/>
      <c r="N27" s="137"/>
      <c r="O27" s="137"/>
      <c r="P27" s="128"/>
      <c r="Q27" s="128"/>
      <c r="R27" s="128"/>
      <c r="S27" s="128"/>
      <c r="T27" s="128"/>
      <c r="U27" s="128"/>
      <c r="V27" s="128"/>
      <c r="W27" s="128" t="s">
        <v>171</v>
      </c>
      <c r="X27" s="128">
        <v>0</v>
      </c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</row>
    <row r="28" spans="1:50" outlineLevel="3" x14ac:dyDescent="0.2">
      <c r="A28" s="134"/>
      <c r="B28" s="135"/>
      <c r="C28" s="152" t="s">
        <v>462</v>
      </c>
      <c r="D28" s="138"/>
      <c r="E28" s="182">
        <v>3.22</v>
      </c>
      <c r="F28" s="192"/>
      <c r="G28" s="192"/>
      <c r="H28" s="137"/>
      <c r="I28" s="136"/>
      <c r="J28" s="136"/>
      <c r="K28" s="136"/>
      <c r="L28" s="136"/>
      <c r="M28" s="137"/>
      <c r="N28" s="137"/>
      <c r="O28" s="137"/>
      <c r="P28" s="128"/>
      <c r="Q28" s="128"/>
      <c r="R28" s="128"/>
      <c r="S28" s="128"/>
      <c r="T28" s="128"/>
      <c r="U28" s="128"/>
      <c r="V28" s="128"/>
      <c r="W28" s="128" t="s">
        <v>171</v>
      </c>
      <c r="X28" s="128">
        <v>0</v>
      </c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</row>
    <row r="29" spans="1:50" ht="22.5" outlineLevel="1" x14ac:dyDescent="0.2">
      <c r="A29" s="147">
        <v>7</v>
      </c>
      <c r="B29" s="148" t="s">
        <v>187</v>
      </c>
      <c r="C29" s="153" t="s">
        <v>188</v>
      </c>
      <c r="D29" s="149" t="s">
        <v>186</v>
      </c>
      <c r="E29" s="183">
        <v>3.2160000000000002</v>
      </c>
      <c r="F29" s="193"/>
      <c r="G29" s="194">
        <f>ROUND(E29*F29,2)</f>
        <v>0</v>
      </c>
      <c r="H29" s="137">
        <v>21</v>
      </c>
      <c r="I29" s="136">
        <v>0</v>
      </c>
      <c r="J29" s="136">
        <f>ROUND(E29*I29,2)</f>
        <v>0</v>
      </c>
      <c r="K29" s="136">
        <v>0</v>
      </c>
      <c r="L29" s="136">
        <f>ROUND(E29*K29,2)</f>
        <v>0</v>
      </c>
      <c r="M29" s="137" t="s">
        <v>167</v>
      </c>
      <c r="N29" s="137" t="s">
        <v>167</v>
      </c>
      <c r="O29" s="137" t="s">
        <v>168</v>
      </c>
      <c r="P29" s="128"/>
      <c r="Q29" s="128"/>
      <c r="R29" s="128"/>
      <c r="S29" s="128"/>
      <c r="T29" s="128"/>
      <c r="U29" s="128"/>
      <c r="V29" s="128"/>
      <c r="W29" s="128" t="s">
        <v>169</v>
      </c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</row>
    <row r="30" spans="1:50" ht="22.5" outlineLevel="1" x14ac:dyDescent="0.2">
      <c r="A30" s="144">
        <v>8</v>
      </c>
      <c r="B30" s="145" t="s">
        <v>189</v>
      </c>
      <c r="C30" s="151" t="s">
        <v>190</v>
      </c>
      <c r="D30" s="146" t="s">
        <v>191</v>
      </c>
      <c r="E30" s="181">
        <v>7.9600000000000004E-2</v>
      </c>
      <c r="F30" s="190"/>
      <c r="G30" s="191">
        <f>ROUND(E30*F30,2)</f>
        <v>0</v>
      </c>
      <c r="H30" s="137">
        <v>21</v>
      </c>
      <c r="I30" s="136">
        <v>1.0662499999999999</v>
      </c>
      <c r="J30" s="136">
        <f>ROUND(E30*I30,2)</f>
        <v>0.08</v>
      </c>
      <c r="K30" s="136">
        <v>0</v>
      </c>
      <c r="L30" s="136">
        <f>ROUND(E30*K30,2)</f>
        <v>0</v>
      </c>
      <c r="M30" s="137" t="s">
        <v>167</v>
      </c>
      <c r="N30" s="137" t="s">
        <v>167</v>
      </c>
      <c r="O30" s="137" t="s">
        <v>168</v>
      </c>
      <c r="P30" s="128"/>
      <c r="Q30" s="128"/>
      <c r="R30" s="128"/>
      <c r="S30" s="128"/>
      <c r="T30" s="128"/>
      <c r="U30" s="128"/>
      <c r="V30" s="128"/>
      <c r="W30" s="128" t="s">
        <v>169</v>
      </c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</row>
    <row r="31" spans="1:50" outlineLevel="2" x14ac:dyDescent="0.2">
      <c r="A31" s="134"/>
      <c r="B31" s="135"/>
      <c r="C31" s="152" t="s">
        <v>463</v>
      </c>
      <c r="D31" s="138"/>
      <c r="E31" s="182"/>
      <c r="F31" s="192"/>
      <c r="G31" s="192"/>
      <c r="H31" s="137"/>
      <c r="I31" s="136"/>
      <c r="J31" s="136"/>
      <c r="K31" s="136"/>
      <c r="L31" s="136"/>
      <c r="M31" s="137"/>
      <c r="N31" s="137"/>
      <c r="O31" s="137"/>
      <c r="P31" s="128"/>
      <c r="Q31" s="128"/>
      <c r="R31" s="128"/>
      <c r="S31" s="128"/>
      <c r="T31" s="128"/>
      <c r="U31" s="128"/>
      <c r="V31" s="128"/>
      <c r="W31" s="128" t="s">
        <v>171</v>
      </c>
      <c r="X31" s="128">
        <v>0</v>
      </c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</row>
    <row r="32" spans="1:50" outlineLevel="3" x14ac:dyDescent="0.2">
      <c r="A32" s="134"/>
      <c r="B32" s="135"/>
      <c r="C32" s="152" t="s">
        <v>464</v>
      </c>
      <c r="D32" s="138"/>
      <c r="E32" s="182">
        <v>0.08</v>
      </c>
      <c r="F32" s="192"/>
      <c r="G32" s="192"/>
      <c r="H32" s="137"/>
      <c r="I32" s="136"/>
      <c r="J32" s="136"/>
      <c r="K32" s="136"/>
      <c r="L32" s="136"/>
      <c r="M32" s="137"/>
      <c r="N32" s="137"/>
      <c r="O32" s="137"/>
      <c r="P32" s="128"/>
      <c r="Q32" s="128"/>
      <c r="R32" s="128"/>
      <c r="S32" s="128"/>
      <c r="T32" s="128"/>
      <c r="U32" s="128"/>
      <c r="V32" s="128"/>
      <c r="W32" s="128" t="s">
        <v>171</v>
      </c>
      <c r="X32" s="128">
        <v>0</v>
      </c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</row>
    <row r="33" spans="1:50" x14ac:dyDescent="0.2">
      <c r="A33" s="141" t="s">
        <v>162</v>
      </c>
      <c r="B33" s="142" t="s">
        <v>97</v>
      </c>
      <c r="C33" s="150" t="s">
        <v>98</v>
      </c>
      <c r="D33" s="143"/>
      <c r="E33" s="180"/>
      <c r="F33" s="188"/>
      <c r="G33" s="189">
        <f>SUMIF(W34:W36,"&lt;&gt;NOR",G34:G36)</f>
        <v>0</v>
      </c>
      <c r="H33" s="140"/>
      <c r="I33" s="139"/>
      <c r="J33" s="139">
        <f>SUM(J34:J36)</f>
        <v>0.28000000000000003</v>
      </c>
      <c r="K33" s="139"/>
      <c r="L33" s="139">
        <f>SUM(L34:L36)</f>
        <v>0</v>
      </c>
      <c r="M33" s="140"/>
      <c r="N33" s="140"/>
      <c r="O33" s="140"/>
      <c r="W33" t="s">
        <v>163</v>
      </c>
    </row>
    <row r="34" spans="1:50" ht="22.5" outlineLevel="1" x14ac:dyDescent="0.2">
      <c r="A34" s="147">
        <v>9</v>
      </c>
      <c r="B34" s="148" t="s">
        <v>194</v>
      </c>
      <c r="C34" s="153" t="s">
        <v>195</v>
      </c>
      <c r="D34" s="149" t="s">
        <v>196</v>
      </c>
      <c r="E34" s="183">
        <v>4</v>
      </c>
      <c r="F34" s="193"/>
      <c r="G34" s="194">
        <f>ROUND(E34*F34,2)</f>
        <v>0</v>
      </c>
      <c r="H34" s="137">
        <v>21</v>
      </c>
      <c r="I34" s="136">
        <v>5.4109999999999998E-2</v>
      </c>
      <c r="J34" s="136">
        <f>ROUND(E34*I34,2)</f>
        <v>0.22</v>
      </c>
      <c r="K34" s="136">
        <v>0</v>
      </c>
      <c r="L34" s="136">
        <f>ROUND(E34*K34,2)</f>
        <v>0</v>
      </c>
      <c r="M34" s="137" t="s">
        <v>167</v>
      </c>
      <c r="N34" s="137" t="s">
        <v>167</v>
      </c>
      <c r="O34" s="137" t="s">
        <v>168</v>
      </c>
      <c r="P34" s="128"/>
      <c r="Q34" s="128"/>
      <c r="R34" s="128"/>
      <c r="S34" s="128"/>
      <c r="T34" s="128"/>
      <c r="U34" s="128"/>
      <c r="V34" s="128"/>
      <c r="W34" s="128" t="s">
        <v>169</v>
      </c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</row>
    <row r="35" spans="1:50" outlineLevel="1" x14ac:dyDescent="0.2">
      <c r="A35" s="147">
        <v>10</v>
      </c>
      <c r="B35" s="148" t="s">
        <v>382</v>
      </c>
      <c r="C35" s="153" t="s">
        <v>383</v>
      </c>
      <c r="D35" s="149" t="s">
        <v>196</v>
      </c>
      <c r="E35" s="183">
        <v>2</v>
      </c>
      <c r="F35" s="193"/>
      <c r="G35" s="194">
        <f>ROUND(E35*F35,2)</f>
        <v>0</v>
      </c>
      <c r="H35" s="137">
        <v>21</v>
      </c>
      <c r="I35" s="136">
        <v>1.7000000000000001E-2</v>
      </c>
      <c r="J35" s="136">
        <f>ROUND(E35*I35,2)</f>
        <v>0.03</v>
      </c>
      <c r="K35" s="136">
        <v>0</v>
      </c>
      <c r="L35" s="136">
        <f>ROUND(E35*K35,2)</f>
        <v>0</v>
      </c>
      <c r="M35" s="137" t="s">
        <v>167</v>
      </c>
      <c r="N35" s="137" t="s">
        <v>167</v>
      </c>
      <c r="O35" s="137" t="s">
        <v>200</v>
      </c>
      <c r="P35" s="128"/>
      <c r="Q35" s="128"/>
      <c r="R35" s="128"/>
      <c r="S35" s="128"/>
      <c r="T35" s="128"/>
      <c r="U35" s="128"/>
      <c r="V35" s="128"/>
      <c r="W35" s="128" t="s">
        <v>201</v>
      </c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</row>
    <row r="36" spans="1:50" outlineLevel="1" x14ac:dyDescent="0.2">
      <c r="A36" s="147">
        <v>11</v>
      </c>
      <c r="B36" s="148" t="s">
        <v>197</v>
      </c>
      <c r="C36" s="153" t="s">
        <v>198</v>
      </c>
      <c r="D36" s="149" t="s">
        <v>196</v>
      </c>
      <c r="E36" s="183">
        <v>2</v>
      </c>
      <c r="F36" s="193"/>
      <c r="G36" s="194">
        <f>ROUND(E36*F36,2)</f>
        <v>0</v>
      </c>
      <c r="H36" s="137">
        <v>21</v>
      </c>
      <c r="I36" s="136">
        <v>1.72E-2</v>
      </c>
      <c r="J36" s="136">
        <f>ROUND(E36*I36,2)</f>
        <v>0.03</v>
      </c>
      <c r="K36" s="136">
        <v>0</v>
      </c>
      <c r="L36" s="136">
        <f>ROUND(E36*K36,2)</f>
        <v>0</v>
      </c>
      <c r="M36" s="137" t="s">
        <v>167</v>
      </c>
      <c r="N36" s="137" t="s">
        <v>167</v>
      </c>
      <c r="O36" s="137" t="s">
        <v>200</v>
      </c>
      <c r="P36" s="128"/>
      <c r="Q36" s="128"/>
      <c r="R36" s="128"/>
      <c r="S36" s="128"/>
      <c r="T36" s="128"/>
      <c r="U36" s="128"/>
      <c r="V36" s="128"/>
      <c r="W36" s="128" t="s">
        <v>201</v>
      </c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</row>
    <row r="37" spans="1:50" x14ac:dyDescent="0.2">
      <c r="A37" s="141" t="s">
        <v>162</v>
      </c>
      <c r="B37" s="142" t="s">
        <v>101</v>
      </c>
      <c r="C37" s="150" t="s">
        <v>102</v>
      </c>
      <c r="D37" s="143"/>
      <c r="E37" s="180"/>
      <c r="F37" s="188"/>
      <c r="G37" s="189">
        <f>SUMIF(W38:W38,"&lt;&gt;NOR",G38:G38)</f>
        <v>0</v>
      </c>
      <c r="H37" s="140"/>
      <c r="I37" s="139"/>
      <c r="J37" s="139">
        <f>SUM(J38:J38)</f>
        <v>0.02</v>
      </c>
      <c r="K37" s="139"/>
      <c r="L37" s="139">
        <f>SUM(L38:L38)</f>
        <v>0</v>
      </c>
      <c r="M37" s="140"/>
      <c r="N37" s="140"/>
      <c r="O37" s="140"/>
      <c r="W37" t="s">
        <v>163</v>
      </c>
    </row>
    <row r="38" spans="1:50" ht="22.5" outlineLevel="1" x14ac:dyDescent="0.2">
      <c r="A38" s="147">
        <v>12</v>
      </c>
      <c r="B38" s="148" t="s">
        <v>202</v>
      </c>
      <c r="C38" s="153" t="s">
        <v>203</v>
      </c>
      <c r="D38" s="149" t="s">
        <v>166</v>
      </c>
      <c r="E38" s="183">
        <v>16.079999999999998</v>
      </c>
      <c r="F38" s="193"/>
      <c r="G38" s="194">
        <f>ROUND(E38*F38,2)</f>
        <v>0</v>
      </c>
      <c r="H38" s="137">
        <v>21</v>
      </c>
      <c r="I38" s="136">
        <v>1.2099999999999999E-3</v>
      </c>
      <c r="J38" s="136">
        <f>ROUND(E38*I38,2)</f>
        <v>0.02</v>
      </c>
      <c r="K38" s="136">
        <v>0</v>
      </c>
      <c r="L38" s="136">
        <f>ROUND(E38*K38,2)</f>
        <v>0</v>
      </c>
      <c r="M38" s="137" t="s">
        <v>167</v>
      </c>
      <c r="N38" s="137" t="s">
        <v>167</v>
      </c>
      <c r="O38" s="137" t="s">
        <v>168</v>
      </c>
      <c r="P38" s="128"/>
      <c r="Q38" s="128"/>
      <c r="R38" s="128"/>
      <c r="S38" s="128"/>
      <c r="T38" s="128"/>
      <c r="U38" s="128"/>
      <c r="V38" s="128"/>
      <c r="W38" s="128" t="s">
        <v>169</v>
      </c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</row>
    <row r="39" spans="1:50" ht="25.5" x14ac:dyDescent="0.2">
      <c r="A39" s="141" t="s">
        <v>162</v>
      </c>
      <c r="B39" s="142" t="s">
        <v>103</v>
      </c>
      <c r="C39" s="150" t="s">
        <v>104</v>
      </c>
      <c r="D39" s="143"/>
      <c r="E39" s="180"/>
      <c r="F39" s="188"/>
      <c r="G39" s="189">
        <f>SUMIF(W40:W40,"&lt;&gt;NOR",G40:G40)</f>
        <v>0</v>
      </c>
      <c r="H39" s="140"/>
      <c r="I39" s="139"/>
      <c r="J39" s="139">
        <f>SUM(J40:J40)</f>
        <v>0</v>
      </c>
      <c r="K39" s="139"/>
      <c r="L39" s="139">
        <f>SUM(L40:L40)</f>
        <v>0</v>
      </c>
      <c r="M39" s="140"/>
      <c r="N39" s="140"/>
      <c r="O39" s="140"/>
      <c r="W39" t="s">
        <v>163</v>
      </c>
    </row>
    <row r="40" spans="1:50" ht="45" outlineLevel="1" x14ac:dyDescent="0.2">
      <c r="A40" s="147">
        <v>13</v>
      </c>
      <c r="B40" s="148" t="s">
        <v>204</v>
      </c>
      <c r="C40" s="153" t="s">
        <v>205</v>
      </c>
      <c r="D40" s="149" t="s">
        <v>166</v>
      </c>
      <c r="E40" s="183">
        <v>16.079999999999998</v>
      </c>
      <c r="F40" s="193"/>
      <c r="G40" s="194">
        <f>ROUND(E40*F40,2)</f>
        <v>0</v>
      </c>
      <c r="H40" s="137">
        <v>21</v>
      </c>
      <c r="I40" s="136">
        <v>4.0000000000000003E-5</v>
      </c>
      <c r="J40" s="136">
        <f>ROUND(E40*I40,2)</f>
        <v>0</v>
      </c>
      <c r="K40" s="136">
        <v>0</v>
      </c>
      <c r="L40" s="136">
        <f>ROUND(E40*K40,2)</f>
        <v>0</v>
      </c>
      <c r="M40" s="137" t="s">
        <v>167</v>
      </c>
      <c r="N40" s="137" t="s">
        <v>167</v>
      </c>
      <c r="O40" s="137" t="s">
        <v>168</v>
      </c>
      <c r="P40" s="128"/>
      <c r="Q40" s="128"/>
      <c r="R40" s="128"/>
      <c r="S40" s="128"/>
      <c r="T40" s="128"/>
      <c r="U40" s="128"/>
      <c r="V40" s="128"/>
      <c r="W40" s="128" t="s">
        <v>169</v>
      </c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</row>
    <row r="41" spans="1:50" x14ac:dyDescent="0.2">
      <c r="A41" s="141" t="s">
        <v>162</v>
      </c>
      <c r="B41" s="142" t="s">
        <v>105</v>
      </c>
      <c r="C41" s="150" t="s">
        <v>106</v>
      </c>
      <c r="D41" s="143"/>
      <c r="E41" s="180"/>
      <c r="F41" s="188"/>
      <c r="G41" s="189">
        <f>SUMIF(W42:W64,"&lt;&gt;NOR",G42:G64)</f>
        <v>0</v>
      </c>
      <c r="H41" s="140"/>
      <c r="I41" s="139"/>
      <c r="J41" s="139">
        <f>SUM(J42:J64)</f>
        <v>0.01</v>
      </c>
      <c r="K41" s="139"/>
      <c r="L41" s="139">
        <f>SUM(L42:L64)</f>
        <v>11.899999999999999</v>
      </c>
      <c r="M41" s="140"/>
      <c r="N41" s="140"/>
      <c r="O41" s="140"/>
      <c r="W41" t="s">
        <v>163</v>
      </c>
    </row>
    <row r="42" spans="1:50" ht="33.75" outlineLevel="1" x14ac:dyDescent="0.2">
      <c r="A42" s="144">
        <v>14</v>
      </c>
      <c r="B42" s="145" t="s">
        <v>210</v>
      </c>
      <c r="C42" s="151" t="s">
        <v>211</v>
      </c>
      <c r="D42" s="146" t="s">
        <v>186</v>
      </c>
      <c r="E42" s="181">
        <v>3.2160000000000002</v>
      </c>
      <c r="F42" s="190"/>
      <c r="G42" s="191">
        <f>ROUND(E42*F42,2)</f>
        <v>0</v>
      </c>
      <c r="H42" s="137">
        <v>21</v>
      </c>
      <c r="I42" s="136">
        <v>0</v>
      </c>
      <c r="J42" s="136">
        <f>ROUND(E42*I42,2)</f>
        <v>0</v>
      </c>
      <c r="K42" s="136">
        <v>2.2000000000000002</v>
      </c>
      <c r="L42" s="136">
        <f>ROUND(E42*K42,2)</f>
        <v>7.08</v>
      </c>
      <c r="M42" s="137" t="s">
        <v>167</v>
      </c>
      <c r="N42" s="137" t="s">
        <v>167</v>
      </c>
      <c r="O42" s="137" t="s">
        <v>168</v>
      </c>
      <c r="P42" s="128"/>
      <c r="Q42" s="128"/>
      <c r="R42" s="128"/>
      <c r="S42" s="128"/>
      <c r="T42" s="128"/>
      <c r="U42" s="128"/>
      <c r="V42" s="128"/>
      <c r="W42" s="128" t="s">
        <v>169</v>
      </c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</row>
    <row r="43" spans="1:50" outlineLevel="2" x14ac:dyDescent="0.2">
      <c r="A43" s="134"/>
      <c r="B43" s="135"/>
      <c r="C43" s="152" t="s">
        <v>465</v>
      </c>
      <c r="D43" s="138"/>
      <c r="E43" s="182"/>
      <c r="F43" s="192"/>
      <c r="G43" s="192"/>
      <c r="H43" s="137"/>
      <c r="I43" s="136"/>
      <c r="J43" s="136"/>
      <c r="K43" s="136"/>
      <c r="L43" s="136"/>
      <c r="M43" s="137"/>
      <c r="N43" s="137"/>
      <c r="O43" s="137"/>
      <c r="P43" s="128"/>
      <c r="Q43" s="128"/>
      <c r="R43" s="128"/>
      <c r="S43" s="128"/>
      <c r="T43" s="128"/>
      <c r="U43" s="128"/>
      <c r="V43" s="128"/>
      <c r="W43" s="128" t="s">
        <v>171</v>
      </c>
      <c r="X43" s="128">
        <v>0</v>
      </c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</row>
    <row r="44" spans="1:50" outlineLevel="3" x14ac:dyDescent="0.2">
      <c r="A44" s="134"/>
      <c r="B44" s="135"/>
      <c r="C44" s="152" t="s">
        <v>462</v>
      </c>
      <c r="D44" s="138"/>
      <c r="E44" s="182">
        <v>3.22</v>
      </c>
      <c r="F44" s="192"/>
      <c r="G44" s="192"/>
      <c r="H44" s="137"/>
      <c r="I44" s="136"/>
      <c r="J44" s="136"/>
      <c r="K44" s="136"/>
      <c r="L44" s="136"/>
      <c r="M44" s="137"/>
      <c r="N44" s="137"/>
      <c r="O44" s="137"/>
      <c r="P44" s="128"/>
      <c r="Q44" s="128"/>
      <c r="R44" s="128"/>
      <c r="S44" s="128"/>
      <c r="T44" s="128"/>
      <c r="U44" s="128"/>
      <c r="V44" s="128"/>
      <c r="W44" s="128" t="s">
        <v>171</v>
      </c>
      <c r="X44" s="128">
        <v>0</v>
      </c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</row>
    <row r="45" spans="1:50" ht="22.5" outlineLevel="1" x14ac:dyDescent="0.2">
      <c r="A45" s="144">
        <v>15</v>
      </c>
      <c r="B45" s="145" t="s">
        <v>214</v>
      </c>
      <c r="C45" s="151" t="s">
        <v>215</v>
      </c>
      <c r="D45" s="146" t="s">
        <v>166</v>
      </c>
      <c r="E45" s="181">
        <v>16.079999999999998</v>
      </c>
      <c r="F45" s="190"/>
      <c r="G45" s="191">
        <f>ROUND(E45*F45,2)</f>
        <v>0</v>
      </c>
      <c r="H45" s="137">
        <v>21</v>
      </c>
      <c r="I45" s="136">
        <v>0</v>
      </c>
      <c r="J45" s="136">
        <f>ROUND(E45*I45,2)</f>
        <v>0</v>
      </c>
      <c r="K45" s="136">
        <v>0.02</v>
      </c>
      <c r="L45" s="136">
        <f>ROUND(E45*K45,2)</f>
        <v>0.32</v>
      </c>
      <c r="M45" s="137" t="s">
        <v>167</v>
      </c>
      <c r="N45" s="137" t="s">
        <v>167</v>
      </c>
      <c r="O45" s="137" t="s">
        <v>168</v>
      </c>
      <c r="P45" s="128"/>
      <c r="Q45" s="128"/>
      <c r="R45" s="128"/>
      <c r="S45" s="128"/>
      <c r="T45" s="128"/>
      <c r="U45" s="128"/>
      <c r="V45" s="128"/>
      <c r="W45" s="128" t="s">
        <v>169</v>
      </c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</row>
    <row r="46" spans="1:50" outlineLevel="2" x14ac:dyDescent="0.2">
      <c r="A46" s="134"/>
      <c r="B46" s="135"/>
      <c r="C46" s="152" t="s">
        <v>466</v>
      </c>
      <c r="D46" s="138"/>
      <c r="E46" s="182"/>
      <c r="F46" s="192"/>
      <c r="G46" s="192"/>
      <c r="H46" s="137"/>
      <c r="I46" s="136"/>
      <c r="J46" s="136"/>
      <c r="K46" s="136"/>
      <c r="L46" s="136"/>
      <c r="M46" s="137"/>
      <c r="N46" s="137"/>
      <c r="O46" s="137"/>
      <c r="P46" s="128"/>
      <c r="Q46" s="128"/>
      <c r="R46" s="128"/>
      <c r="S46" s="128"/>
      <c r="T46" s="128"/>
      <c r="U46" s="128"/>
      <c r="V46" s="128"/>
      <c r="W46" s="128" t="s">
        <v>171</v>
      </c>
      <c r="X46" s="128">
        <v>0</v>
      </c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</row>
    <row r="47" spans="1:50" outlineLevel="3" x14ac:dyDescent="0.2">
      <c r="A47" s="134"/>
      <c r="B47" s="135"/>
      <c r="C47" s="152" t="s">
        <v>454</v>
      </c>
      <c r="D47" s="138"/>
      <c r="E47" s="182">
        <v>16.079999999999998</v>
      </c>
      <c r="F47" s="192"/>
      <c r="G47" s="192"/>
      <c r="H47" s="137"/>
      <c r="I47" s="136"/>
      <c r="J47" s="136"/>
      <c r="K47" s="136"/>
      <c r="L47" s="136"/>
      <c r="M47" s="137"/>
      <c r="N47" s="137"/>
      <c r="O47" s="137"/>
      <c r="P47" s="128"/>
      <c r="Q47" s="128"/>
      <c r="R47" s="128"/>
      <c r="S47" s="128"/>
      <c r="T47" s="128"/>
      <c r="U47" s="128"/>
      <c r="V47" s="128"/>
      <c r="W47" s="128" t="s">
        <v>171</v>
      </c>
      <c r="X47" s="128">
        <v>0</v>
      </c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</row>
    <row r="48" spans="1:50" ht="22.5" outlineLevel="1" x14ac:dyDescent="0.2">
      <c r="A48" s="147">
        <v>16</v>
      </c>
      <c r="B48" s="148" t="s">
        <v>218</v>
      </c>
      <c r="C48" s="153" t="s">
        <v>219</v>
      </c>
      <c r="D48" s="149" t="s">
        <v>196</v>
      </c>
      <c r="E48" s="183">
        <v>4</v>
      </c>
      <c r="F48" s="193"/>
      <c r="G48" s="194">
        <f>ROUND(E48*F48,2)</f>
        <v>0</v>
      </c>
      <c r="H48" s="137">
        <v>21</v>
      </c>
      <c r="I48" s="136">
        <v>0</v>
      </c>
      <c r="J48" s="136">
        <f>ROUND(E48*I48,2)</f>
        <v>0</v>
      </c>
      <c r="K48" s="136">
        <v>0</v>
      </c>
      <c r="L48" s="136">
        <f>ROUND(E48*K48,2)</f>
        <v>0</v>
      </c>
      <c r="M48" s="137" t="s">
        <v>167</v>
      </c>
      <c r="N48" s="137" t="s">
        <v>167</v>
      </c>
      <c r="O48" s="137" t="s">
        <v>168</v>
      </c>
      <c r="P48" s="128"/>
      <c r="Q48" s="128"/>
      <c r="R48" s="128"/>
      <c r="S48" s="128"/>
      <c r="T48" s="128"/>
      <c r="U48" s="128"/>
      <c r="V48" s="128"/>
      <c r="W48" s="128" t="s">
        <v>169</v>
      </c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</row>
    <row r="49" spans="1:50" ht="45" outlineLevel="1" x14ac:dyDescent="0.2">
      <c r="A49" s="144">
        <v>17</v>
      </c>
      <c r="B49" s="145" t="s">
        <v>220</v>
      </c>
      <c r="C49" s="151" t="s">
        <v>221</v>
      </c>
      <c r="D49" s="146" t="s">
        <v>166</v>
      </c>
      <c r="E49" s="181">
        <v>5.6</v>
      </c>
      <c r="F49" s="190"/>
      <c r="G49" s="191">
        <f>ROUND(E49*F49,2)</f>
        <v>0</v>
      </c>
      <c r="H49" s="137">
        <v>21</v>
      </c>
      <c r="I49" s="136">
        <v>1.17E-3</v>
      </c>
      <c r="J49" s="136">
        <f>ROUND(E49*I49,2)</f>
        <v>0.01</v>
      </c>
      <c r="K49" s="136">
        <v>7.5999999999999998E-2</v>
      </c>
      <c r="L49" s="136">
        <f>ROUND(E49*K49,2)</f>
        <v>0.43</v>
      </c>
      <c r="M49" s="137" t="s">
        <v>167</v>
      </c>
      <c r="N49" s="137" t="s">
        <v>167</v>
      </c>
      <c r="O49" s="137" t="s">
        <v>168</v>
      </c>
      <c r="P49" s="128"/>
      <c r="Q49" s="128"/>
      <c r="R49" s="128"/>
      <c r="S49" s="128"/>
      <c r="T49" s="128"/>
      <c r="U49" s="128"/>
      <c r="V49" s="128"/>
      <c r="W49" s="128" t="s">
        <v>169</v>
      </c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</row>
    <row r="50" spans="1:50" outlineLevel="2" x14ac:dyDescent="0.2">
      <c r="A50" s="134"/>
      <c r="B50" s="135"/>
      <c r="C50" s="152" t="s">
        <v>386</v>
      </c>
      <c r="D50" s="138"/>
      <c r="E50" s="182"/>
      <c r="F50" s="192"/>
      <c r="G50" s="192"/>
      <c r="H50" s="137"/>
      <c r="I50" s="136"/>
      <c r="J50" s="136"/>
      <c r="K50" s="136"/>
      <c r="L50" s="136"/>
      <c r="M50" s="137"/>
      <c r="N50" s="137"/>
      <c r="O50" s="137"/>
      <c r="P50" s="128"/>
      <c r="Q50" s="128"/>
      <c r="R50" s="128"/>
      <c r="S50" s="128"/>
      <c r="T50" s="128"/>
      <c r="U50" s="128"/>
      <c r="V50" s="128"/>
      <c r="W50" s="128" t="s">
        <v>171</v>
      </c>
      <c r="X50" s="128">
        <v>0</v>
      </c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</row>
    <row r="51" spans="1:50" outlineLevel="3" x14ac:dyDescent="0.2">
      <c r="A51" s="134"/>
      <c r="B51" s="135"/>
      <c r="C51" s="152" t="s">
        <v>387</v>
      </c>
      <c r="D51" s="138"/>
      <c r="E51" s="182">
        <v>5.6</v>
      </c>
      <c r="F51" s="192"/>
      <c r="G51" s="192"/>
      <c r="H51" s="137"/>
      <c r="I51" s="136"/>
      <c r="J51" s="136"/>
      <c r="K51" s="136"/>
      <c r="L51" s="136"/>
      <c r="M51" s="137"/>
      <c r="N51" s="137"/>
      <c r="O51" s="137"/>
      <c r="P51" s="128"/>
      <c r="Q51" s="128"/>
      <c r="R51" s="128"/>
      <c r="S51" s="128"/>
      <c r="T51" s="128"/>
      <c r="U51" s="128"/>
      <c r="V51" s="128"/>
      <c r="W51" s="128" t="s">
        <v>171</v>
      </c>
      <c r="X51" s="128">
        <v>0</v>
      </c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</row>
    <row r="52" spans="1:50" ht="22.5" outlineLevel="1" x14ac:dyDescent="0.2">
      <c r="A52" s="144">
        <v>18</v>
      </c>
      <c r="B52" s="145" t="s">
        <v>223</v>
      </c>
      <c r="C52" s="151" t="s">
        <v>224</v>
      </c>
      <c r="D52" s="146" t="s">
        <v>166</v>
      </c>
      <c r="E52" s="181">
        <v>57.834000000000003</v>
      </c>
      <c r="F52" s="190"/>
      <c r="G52" s="191">
        <f>ROUND(E52*F52,2)</f>
        <v>0</v>
      </c>
      <c r="H52" s="137">
        <v>21</v>
      </c>
      <c r="I52" s="136">
        <v>0</v>
      </c>
      <c r="J52" s="136">
        <f>ROUND(E52*I52,2)</f>
        <v>0</v>
      </c>
      <c r="K52" s="136">
        <v>6.8000000000000005E-2</v>
      </c>
      <c r="L52" s="136">
        <f>ROUND(E52*K52,2)</f>
        <v>3.93</v>
      </c>
      <c r="M52" s="137" t="s">
        <v>167</v>
      </c>
      <c r="N52" s="137" t="s">
        <v>167</v>
      </c>
      <c r="O52" s="137" t="s">
        <v>168</v>
      </c>
      <c r="P52" s="128"/>
      <c r="Q52" s="128"/>
      <c r="R52" s="128"/>
      <c r="S52" s="128"/>
      <c r="T52" s="128"/>
      <c r="U52" s="128"/>
      <c r="V52" s="128"/>
      <c r="W52" s="128" t="s">
        <v>169</v>
      </c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</row>
    <row r="53" spans="1:50" outlineLevel="2" x14ac:dyDescent="0.2">
      <c r="A53" s="134"/>
      <c r="B53" s="135"/>
      <c r="C53" s="152" t="s">
        <v>467</v>
      </c>
      <c r="D53" s="138"/>
      <c r="E53" s="182"/>
      <c r="F53" s="192"/>
      <c r="G53" s="192"/>
      <c r="H53" s="137"/>
      <c r="I53" s="136"/>
      <c r="J53" s="136"/>
      <c r="K53" s="136"/>
      <c r="L53" s="136"/>
      <c r="M53" s="137"/>
      <c r="N53" s="137"/>
      <c r="O53" s="137"/>
      <c r="P53" s="128"/>
      <c r="Q53" s="128"/>
      <c r="R53" s="128"/>
      <c r="S53" s="128"/>
      <c r="T53" s="128"/>
      <c r="U53" s="128"/>
      <c r="V53" s="128"/>
      <c r="W53" s="128" t="s">
        <v>171</v>
      </c>
      <c r="X53" s="128">
        <v>0</v>
      </c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</row>
    <row r="54" spans="1:50" outlineLevel="3" x14ac:dyDescent="0.2">
      <c r="A54" s="134"/>
      <c r="B54" s="135"/>
      <c r="C54" s="152" t="s">
        <v>460</v>
      </c>
      <c r="D54" s="138"/>
      <c r="E54" s="182">
        <v>57.83</v>
      </c>
      <c r="F54" s="192"/>
      <c r="G54" s="192"/>
      <c r="H54" s="137"/>
      <c r="I54" s="136"/>
      <c r="J54" s="136"/>
      <c r="K54" s="136"/>
      <c r="L54" s="136"/>
      <c r="M54" s="137"/>
      <c r="N54" s="137"/>
      <c r="O54" s="137"/>
      <c r="P54" s="128"/>
      <c r="Q54" s="128"/>
      <c r="R54" s="128"/>
      <c r="S54" s="128"/>
      <c r="T54" s="128"/>
      <c r="U54" s="128"/>
      <c r="V54" s="128"/>
      <c r="W54" s="128" t="s">
        <v>171</v>
      </c>
      <c r="X54" s="128">
        <v>0</v>
      </c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</row>
    <row r="55" spans="1:50" ht="22.5" outlineLevel="1" x14ac:dyDescent="0.2">
      <c r="A55" s="147">
        <v>19</v>
      </c>
      <c r="B55" s="148" t="s">
        <v>229</v>
      </c>
      <c r="C55" s="153" t="s">
        <v>230</v>
      </c>
      <c r="D55" s="149" t="s">
        <v>231</v>
      </c>
      <c r="E55" s="183">
        <v>1</v>
      </c>
      <c r="F55" s="193"/>
      <c r="G55" s="194">
        <f t="shared" ref="G55:G60" si="0">ROUND(E55*F55,2)</f>
        <v>0</v>
      </c>
      <c r="H55" s="137">
        <v>21</v>
      </c>
      <c r="I55" s="136">
        <v>0</v>
      </c>
      <c r="J55" s="136">
        <f t="shared" ref="J55:J60" si="1">ROUND(E55*I55,2)</f>
        <v>0</v>
      </c>
      <c r="K55" s="136">
        <v>2.9E-4</v>
      </c>
      <c r="L55" s="136">
        <f t="shared" ref="L55:L60" si="2">ROUND(E55*K55,2)</f>
        <v>0</v>
      </c>
      <c r="M55" s="137" t="s">
        <v>167</v>
      </c>
      <c r="N55" s="137" t="s">
        <v>199</v>
      </c>
      <c r="O55" s="137" t="s">
        <v>168</v>
      </c>
      <c r="P55" s="128"/>
      <c r="Q55" s="128"/>
      <c r="R55" s="128"/>
      <c r="S55" s="128"/>
      <c r="T55" s="128"/>
      <c r="U55" s="128"/>
      <c r="V55" s="128"/>
      <c r="W55" s="128" t="s">
        <v>169</v>
      </c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</row>
    <row r="56" spans="1:50" ht="22.5" outlineLevel="1" x14ac:dyDescent="0.2">
      <c r="A56" s="147">
        <v>20</v>
      </c>
      <c r="B56" s="148" t="s">
        <v>232</v>
      </c>
      <c r="C56" s="153" t="s">
        <v>233</v>
      </c>
      <c r="D56" s="149" t="s">
        <v>234</v>
      </c>
      <c r="E56" s="183">
        <v>2</v>
      </c>
      <c r="F56" s="193"/>
      <c r="G56" s="194">
        <f t="shared" si="0"/>
        <v>0</v>
      </c>
      <c r="H56" s="137">
        <v>21</v>
      </c>
      <c r="I56" s="136">
        <v>0</v>
      </c>
      <c r="J56" s="136">
        <f t="shared" si="1"/>
        <v>0</v>
      </c>
      <c r="K56" s="136">
        <v>1.9460000000000002E-2</v>
      </c>
      <c r="L56" s="136">
        <f t="shared" si="2"/>
        <v>0.04</v>
      </c>
      <c r="M56" s="137" t="s">
        <v>167</v>
      </c>
      <c r="N56" s="137" t="s">
        <v>167</v>
      </c>
      <c r="O56" s="137" t="s">
        <v>168</v>
      </c>
      <c r="P56" s="128"/>
      <c r="Q56" s="128"/>
      <c r="R56" s="128"/>
      <c r="S56" s="128"/>
      <c r="T56" s="128"/>
      <c r="U56" s="128"/>
      <c r="V56" s="128"/>
      <c r="W56" s="128" t="s">
        <v>169</v>
      </c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</row>
    <row r="57" spans="1:50" outlineLevel="1" x14ac:dyDescent="0.2">
      <c r="A57" s="147">
        <v>21</v>
      </c>
      <c r="B57" s="148" t="s">
        <v>235</v>
      </c>
      <c r="C57" s="153" t="s">
        <v>236</v>
      </c>
      <c r="D57" s="149" t="s">
        <v>234</v>
      </c>
      <c r="E57" s="183">
        <v>2</v>
      </c>
      <c r="F57" s="193"/>
      <c r="G57" s="194">
        <f t="shared" si="0"/>
        <v>0</v>
      </c>
      <c r="H57" s="137">
        <v>21</v>
      </c>
      <c r="I57" s="136">
        <v>0</v>
      </c>
      <c r="J57" s="136">
        <f t="shared" si="1"/>
        <v>0</v>
      </c>
      <c r="K57" s="136">
        <v>8.5999999999999998E-4</v>
      </c>
      <c r="L57" s="136">
        <f t="shared" si="2"/>
        <v>0</v>
      </c>
      <c r="M57" s="137" t="s">
        <v>167</v>
      </c>
      <c r="N57" s="137" t="s">
        <v>167</v>
      </c>
      <c r="O57" s="137" t="s">
        <v>168</v>
      </c>
      <c r="P57" s="128"/>
      <c r="Q57" s="128"/>
      <c r="R57" s="128"/>
      <c r="S57" s="128"/>
      <c r="T57" s="128"/>
      <c r="U57" s="128"/>
      <c r="V57" s="128"/>
      <c r="W57" s="128" t="s">
        <v>169</v>
      </c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</row>
    <row r="58" spans="1:50" outlineLevel="1" x14ac:dyDescent="0.2">
      <c r="A58" s="147">
        <v>22</v>
      </c>
      <c r="B58" s="148" t="s">
        <v>388</v>
      </c>
      <c r="C58" s="153" t="s">
        <v>389</v>
      </c>
      <c r="D58" s="149" t="s">
        <v>234</v>
      </c>
      <c r="E58" s="183">
        <v>2</v>
      </c>
      <c r="F58" s="193"/>
      <c r="G58" s="194">
        <f t="shared" si="0"/>
        <v>0</v>
      </c>
      <c r="H58" s="137">
        <v>21</v>
      </c>
      <c r="I58" s="136">
        <v>0</v>
      </c>
      <c r="J58" s="136">
        <f t="shared" si="1"/>
        <v>0</v>
      </c>
      <c r="K58" s="136">
        <v>3.4200000000000001E-2</v>
      </c>
      <c r="L58" s="136">
        <f t="shared" si="2"/>
        <v>7.0000000000000007E-2</v>
      </c>
      <c r="M58" s="137" t="s">
        <v>167</v>
      </c>
      <c r="N58" s="137" t="s">
        <v>167</v>
      </c>
      <c r="O58" s="137" t="s">
        <v>168</v>
      </c>
      <c r="P58" s="128"/>
      <c r="Q58" s="128"/>
      <c r="R58" s="128"/>
      <c r="S58" s="128"/>
      <c r="T58" s="128"/>
      <c r="U58" s="128"/>
      <c r="V58" s="128"/>
      <c r="W58" s="128" t="s">
        <v>169</v>
      </c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</row>
    <row r="59" spans="1:50" outlineLevel="1" x14ac:dyDescent="0.2">
      <c r="A59" s="147">
        <v>23</v>
      </c>
      <c r="B59" s="148" t="s">
        <v>468</v>
      </c>
      <c r="C59" s="153" t="s">
        <v>469</v>
      </c>
      <c r="D59" s="149" t="s">
        <v>234</v>
      </c>
      <c r="E59" s="183">
        <v>1</v>
      </c>
      <c r="F59" s="193"/>
      <c r="G59" s="194">
        <f t="shared" si="0"/>
        <v>0</v>
      </c>
      <c r="H59" s="137">
        <v>21</v>
      </c>
      <c r="I59" s="136">
        <v>0</v>
      </c>
      <c r="J59" s="136">
        <f t="shared" si="1"/>
        <v>0</v>
      </c>
      <c r="K59" s="136">
        <v>3.4700000000000002E-2</v>
      </c>
      <c r="L59" s="136">
        <f t="shared" si="2"/>
        <v>0.03</v>
      </c>
      <c r="M59" s="137" t="s">
        <v>167</v>
      </c>
      <c r="N59" s="137" t="s">
        <v>167</v>
      </c>
      <c r="O59" s="137" t="s">
        <v>168</v>
      </c>
      <c r="P59" s="128"/>
      <c r="Q59" s="128"/>
      <c r="R59" s="128"/>
      <c r="S59" s="128"/>
      <c r="T59" s="128"/>
      <c r="U59" s="128"/>
      <c r="V59" s="128"/>
      <c r="W59" s="128" t="s">
        <v>169</v>
      </c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</row>
    <row r="60" spans="1:50" ht="22.5" outlineLevel="1" x14ac:dyDescent="0.2">
      <c r="A60" s="144">
        <v>24</v>
      </c>
      <c r="B60" s="145" t="s">
        <v>239</v>
      </c>
      <c r="C60" s="151" t="s">
        <v>240</v>
      </c>
      <c r="D60" s="146" t="s">
        <v>166</v>
      </c>
      <c r="E60" s="181">
        <v>35.228000000000002</v>
      </c>
      <c r="F60" s="190"/>
      <c r="G60" s="191">
        <f t="shared" si="0"/>
        <v>0</v>
      </c>
      <c r="H60" s="137">
        <v>21</v>
      </c>
      <c r="I60" s="136">
        <v>0</v>
      </c>
      <c r="J60" s="136">
        <f t="shared" si="1"/>
        <v>0</v>
      </c>
      <c r="K60" s="136">
        <v>0</v>
      </c>
      <c r="L60" s="136">
        <f t="shared" si="2"/>
        <v>0</v>
      </c>
      <c r="M60" s="137" t="s">
        <v>167</v>
      </c>
      <c r="N60" s="137" t="s">
        <v>167</v>
      </c>
      <c r="O60" s="137" t="s">
        <v>168</v>
      </c>
      <c r="P60" s="128"/>
      <c r="Q60" s="128"/>
      <c r="R60" s="128"/>
      <c r="S60" s="128"/>
      <c r="T60" s="128"/>
      <c r="U60" s="128"/>
      <c r="V60" s="128"/>
      <c r="W60" s="128" t="s">
        <v>169</v>
      </c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</row>
    <row r="61" spans="1:50" outlineLevel="2" x14ac:dyDescent="0.2">
      <c r="A61" s="134"/>
      <c r="B61" s="135"/>
      <c r="C61" s="152" t="s">
        <v>466</v>
      </c>
      <c r="D61" s="138"/>
      <c r="E61" s="182"/>
      <c r="F61" s="192"/>
      <c r="G61" s="192"/>
      <c r="H61" s="137"/>
      <c r="I61" s="136"/>
      <c r="J61" s="136"/>
      <c r="K61" s="136"/>
      <c r="L61" s="136"/>
      <c r="M61" s="137"/>
      <c r="N61" s="137"/>
      <c r="O61" s="137"/>
      <c r="P61" s="128"/>
      <c r="Q61" s="128"/>
      <c r="R61" s="128"/>
      <c r="S61" s="128"/>
      <c r="T61" s="128"/>
      <c r="U61" s="128"/>
      <c r="V61" s="128"/>
      <c r="W61" s="128" t="s">
        <v>171</v>
      </c>
      <c r="X61" s="128">
        <v>0</v>
      </c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</row>
    <row r="62" spans="1:50" outlineLevel="3" x14ac:dyDescent="0.2">
      <c r="A62" s="134"/>
      <c r="B62" s="135"/>
      <c r="C62" s="152" t="s">
        <v>470</v>
      </c>
      <c r="D62" s="138"/>
      <c r="E62" s="182"/>
      <c r="F62" s="192"/>
      <c r="G62" s="192"/>
      <c r="H62" s="137"/>
      <c r="I62" s="136"/>
      <c r="J62" s="136"/>
      <c r="K62" s="136"/>
      <c r="L62" s="136"/>
      <c r="M62" s="137"/>
      <c r="N62" s="137"/>
      <c r="O62" s="137"/>
      <c r="P62" s="128"/>
      <c r="Q62" s="128"/>
      <c r="R62" s="128"/>
      <c r="S62" s="128"/>
      <c r="T62" s="128"/>
      <c r="U62" s="128"/>
      <c r="V62" s="128"/>
      <c r="W62" s="128" t="s">
        <v>171</v>
      </c>
      <c r="X62" s="128">
        <v>0</v>
      </c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</row>
    <row r="63" spans="1:50" outlineLevel="3" x14ac:dyDescent="0.2">
      <c r="A63" s="134"/>
      <c r="B63" s="135"/>
      <c r="C63" s="152" t="s">
        <v>471</v>
      </c>
      <c r="D63" s="138"/>
      <c r="E63" s="182">
        <v>35.229999999999997</v>
      </c>
      <c r="F63" s="192"/>
      <c r="G63" s="192"/>
      <c r="H63" s="137"/>
      <c r="I63" s="136"/>
      <c r="J63" s="136"/>
      <c r="K63" s="136"/>
      <c r="L63" s="136"/>
      <c r="M63" s="137"/>
      <c r="N63" s="137"/>
      <c r="O63" s="137"/>
      <c r="P63" s="128"/>
      <c r="Q63" s="128"/>
      <c r="R63" s="128"/>
      <c r="S63" s="128"/>
      <c r="T63" s="128"/>
      <c r="U63" s="128"/>
      <c r="V63" s="128"/>
      <c r="W63" s="128" t="s">
        <v>171</v>
      </c>
      <c r="X63" s="128">
        <v>0</v>
      </c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</row>
    <row r="64" spans="1:50" outlineLevel="1" x14ac:dyDescent="0.2">
      <c r="A64" s="147">
        <v>25</v>
      </c>
      <c r="B64" s="148" t="s">
        <v>243</v>
      </c>
      <c r="C64" s="153" t="s">
        <v>244</v>
      </c>
      <c r="D64" s="149" t="s">
        <v>196</v>
      </c>
      <c r="E64" s="183">
        <v>4</v>
      </c>
      <c r="F64" s="193"/>
      <c r="G64" s="194">
        <f>ROUND(E64*F64,2)</f>
        <v>0</v>
      </c>
      <c r="H64" s="137">
        <v>21</v>
      </c>
      <c r="I64" s="136">
        <v>0</v>
      </c>
      <c r="J64" s="136">
        <f>ROUND(E64*I64,2)</f>
        <v>0</v>
      </c>
      <c r="K64" s="136">
        <v>0</v>
      </c>
      <c r="L64" s="136">
        <f>ROUND(E64*K64,2)</f>
        <v>0</v>
      </c>
      <c r="M64" s="137" t="s">
        <v>167</v>
      </c>
      <c r="N64" s="137" t="s">
        <v>167</v>
      </c>
      <c r="O64" s="137" t="s">
        <v>168</v>
      </c>
      <c r="P64" s="128"/>
      <c r="Q64" s="128"/>
      <c r="R64" s="128"/>
      <c r="S64" s="128"/>
      <c r="T64" s="128"/>
      <c r="U64" s="128"/>
      <c r="V64" s="128"/>
      <c r="W64" s="128" t="s">
        <v>245</v>
      </c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</row>
    <row r="65" spans="1:50" x14ac:dyDescent="0.2">
      <c r="A65" s="141" t="s">
        <v>162</v>
      </c>
      <c r="B65" s="142" t="s">
        <v>107</v>
      </c>
      <c r="C65" s="150" t="s">
        <v>108</v>
      </c>
      <c r="D65" s="143"/>
      <c r="E65" s="180"/>
      <c r="F65" s="188"/>
      <c r="G65" s="189">
        <f>SUMIF(W66:W66,"&lt;&gt;NOR",G66:G66)</f>
        <v>0</v>
      </c>
      <c r="H65" s="140"/>
      <c r="I65" s="139"/>
      <c r="J65" s="139">
        <f>SUM(J66:J66)</f>
        <v>0</v>
      </c>
      <c r="K65" s="139"/>
      <c r="L65" s="139">
        <f>SUM(L66:L66)</f>
        <v>0</v>
      </c>
      <c r="M65" s="140"/>
      <c r="N65" s="140"/>
      <c r="O65" s="140"/>
      <c r="W65" t="s">
        <v>163</v>
      </c>
    </row>
    <row r="66" spans="1:50" ht="33.75" outlineLevel="1" x14ac:dyDescent="0.2">
      <c r="A66" s="147">
        <v>26</v>
      </c>
      <c r="B66" s="148" t="s">
        <v>246</v>
      </c>
      <c r="C66" s="153" t="s">
        <v>247</v>
      </c>
      <c r="D66" s="149" t="s">
        <v>191</v>
      </c>
      <c r="E66" s="183">
        <v>11.4193</v>
      </c>
      <c r="F66" s="193"/>
      <c r="G66" s="194">
        <f>ROUND(E66*F66,2)</f>
        <v>0</v>
      </c>
      <c r="H66" s="137">
        <v>21</v>
      </c>
      <c r="I66" s="136">
        <v>0</v>
      </c>
      <c r="J66" s="136">
        <f>ROUND(E66*I66,2)</f>
        <v>0</v>
      </c>
      <c r="K66" s="136">
        <v>0</v>
      </c>
      <c r="L66" s="136">
        <f>ROUND(E66*K66,2)</f>
        <v>0</v>
      </c>
      <c r="M66" s="137" t="s">
        <v>167</v>
      </c>
      <c r="N66" s="137" t="s">
        <v>167</v>
      </c>
      <c r="O66" s="137" t="s">
        <v>248</v>
      </c>
      <c r="P66" s="128"/>
      <c r="Q66" s="128"/>
      <c r="R66" s="128"/>
      <c r="S66" s="128"/>
      <c r="T66" s="128"/>
      <c r="U66" s="128"/>
      <c r="V66" s="128"/>
      <c r="W66" s="128" t="s">
        <v>249</v>
      </c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</row>
    <row r="67" spans="1:50" x14ac:dyDescent="0.2">
      <c r="A67" s="141" t="s">
        <v>162</v>
      </c>
      <c r="B67" s="142" t="s">
        <v>111</v>
      </c>
      <c r="C67" s="150" t="s">
        <v>112</v>
      </c>
      <c r="D67" s="143"/>
      <c r="E67" s="180"/>
      <c r="F67" s="188"/>
      <c r="G67" s="189">
        <f>SUMIF(W68:W68,"&lt;&gt;NOR",G68:G68)</f>
        <v>0</v>
      </c>
      <c r="H67" s="140"/>
      <c r="I67" s="139"/>
      <c r="J67" s="139">
        <f>SUM(J68:J68)</f>
        <v>0</v>
      </c>
      <c r="K67" s="139"/>
      <c r="L67" s="139">
        <f>SUM(L68:L68)</f>
        <v>0</v>
      </c>
      <c r="M67" s="140"/>
      <c r="N67" s="140"/>
      <c r="O67" s="140"/>
      <c r="W67" t="s">
        <v>163</v>
      </c>
    </row>
    <row r="68" spans="1:50" outlineLevel="1" x14ac:dyDescent="0.2">
      <c r="A68" s="147">
        <v>27</v>
      </c>
      <c r="B68" s="148" t="s">
        <v>257</v>
      </c>
      <c r="C68" s="153" t="s">
        <v>258</v>
      </c>
      <c r="D68" s="149" t="s">
        <v>231</v>
      </c>
      <c r="E68" s="183">
        <v>1</v>
      </c>
      <c r="F68" s="193"/>
      <c r="G68" s="194">
        <f>ROUND(E68*F68,2)</f>
        <v>0</v>
      </c>
      <c r="H68" s="137">
        <v>21</v>
      </c>
      <c r="I68" s="136">
        <v>0</v>
      </c>
      <c r="J68" s="136">
        <f>ROUND(E68*I68,2)</f>
        <v>0</v>
      </c>
      <c r="K68" s="136">
        <v>0</v>
      </c>
      <c r="L68" s="136">
        <f>ROUND(E68*K68,2)</f>
        <v>0</v>
      </c>
      <c r="M68" s="137" t="s">
        <v>259</v>
      </c>
      <c r="N68" s="137" t="s">
        <v>199</v>
      </c>
      <c r="O68" s="137" t="s">
        <v>168</v>
      </c>
      <c r="P68" s="128"/>
      <c r="Q68" s="128"/>
      <c r="R68" s="128"/>
      <c r="S68" s="128"/>
      <c r="T68" s="128"/>
      <c r="U68" s="128"/>
      <c r="V68" s="128"/>
      <c r="W68" s="128" t="s">
        <v>252</v>
      </c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</row>
    <row r="69" spans="1:50" x14ac:dyDescent="0.2">
      <c r="A69" s="141" t="s">
        <v>162</v>
      </c>
      <c r="B69" s="142" t="s">
        <v>113</v>
      </c>
      <c r="C69" s="150" t="s">
        <v>114</v>
      </c>
      <c r="D69" s="143"/>
      <c r="E69" s="180"/>
      <c r="F69" s="188"/>
      <c r="G69" s="189">
        <f>SUMIF(W70:W70,"&lt;&gt;NOR",G70:G70)</f>
        <v>0</v>
      </c>
      <c r="H69" s="140"/>
      <c r="I69" s="139"/>
      <c r="J69" s="139">
        <f>SUM(J70:J70)</f>
        <v>0</v>
      </c>
      <c r="K69" s="139"/>
      <c r="L69" s="139">
        <f>SUM(L70:L70)</f>
        <v>0</v>
      </c>
      <c r="M69" s="140"/>
      <c r="N69" s="140"/>
      <c r="O69" s="140"/>
      <c r="W69" t="s">
        <v>163</v>
      </c>
    </row>
    <row r="70" spans="1:50" outlineLevel="1" x14ac:dyDescent="0.2">
      <c r="A70" s="147">
        <v>28</v>
      </c>
      <c r="B70" s="148" t="s">
        <v>260</v>
      </c>
      <c r="C70" s="153" t="s">
        <v>261</v>
      </c>
      <c r="D70" s="149" t="s">
        <v>231</v>
      </c>
      <c r="E70" s="183">
        <v>1</v>
      </c>
      <c r="F70" s="193"/>
      <c r="G70" s="194">
        <f>ROUND(E70*F70,2)</f>
        <v>0</v>
      </c>
      <c r="H70" s="137">
        <v>21</v>
      </c>
      <c r="I70" s="136">
        <v>0</v>
      </c>
      <c r="J70" s="136">
        <f>ROUND(E70*I70,2)</f>
        <v>0</v>
      </c>
      <c r="K70" s="136">
        <v>0</v>
      </c>
      <c r="L70" s="136">
        <f>ROUND(E70*K70,2)</f>
        <v>0</v>
      </c>
      <c r="M70" s="137" t="s">
        <v>259</v>
      </c>
      <c r="N70" s="137" t="s">
        <v>199</v>
      </c>
      <c r="O70" s="137" t="s">
        <v>168</v>
      </c>
      <c r="P70" s="128"/>
      <c r="Q70" s="128"/>
      <c r="R70" s="128"/>
      <c r="S70" s="128"/>
      <c r="T70" s="128"/>
      <c r="U70" s="128"/>
      <c r="V70" s="128"/>
      <c r="W70" s="128" t="s">
        <v>252</v>
      </c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</row>
    <row r="71" spans="1:50" x14ac:dyDescent="0.2">
      <c r="A71" s="141" t="s">
        <v>162</v>
      </c>
      <c r="B71" s="142" t="s">
        <v>115</v>
      </c>
      <c r="C71" s="150" t="s">
        <v>116</v>
      </c>
      <c r="D71" s="143"/>
      <c r="E71" s="180"/>
      <c r="F71" s="188"/>
      <c r="G71" s="189">
        <f>SUMIF(W72:W81,"&lt;&gt;NOR",G72:G81)</f>
        <v>0</v>
      </c>
      <c r="H71" s="140"/>
      <c r="I71" s="139"/>
      <c r="J71" s="139">
        <f>SUM(J72:J81)</f>
        <v>9.9999999999999992E-2</v>
      </c>
      <c r="K71" s="139"/>
      <c r="L71" s="139">
        <f>SUM(L72:L81)</f>
        <v>0</v>
      </c>
      <c r="M71" s="140"/>
      <c r="N71" s="140"/>
      <c r="O71" s="140"/>
      <c r="W71" t="s">
        <v>163</v>
      </c>
    </row>
    <row r="72" spans="1:50" outlineLevel="1" x14ac:dyDescent="0.2">
      <c r="A72" s="147">
        <v>29</v>
      </c>
      <c r="B72" s="148" t="s">
        <v>264</v>
      </c>
      <c r="C72" s="153" t="s">
        <v>265</v>
      </c>
      <c r="D72" s="149" t="s">
        <v>234</v>
      </c>
      <c r="E72" s="183">
        <v>2</v>
      </c>
      <c r="F72" s="193"/>
      <c r="G72" s="194">
        <f t="shared" ref="G72:G81" si="3">ROUND(E72*F72,2)</f>
        <v>0</v>
      </c>
      <c r="H72" s="137">
        <v>21</v>
      </c>
      <c r="I72" s="136">
        <v>8.4000000000000003E-4</v>
      </c>
      <c r="J72" s="136">
        <f t="shared" ref="J72:J81" si="4">ROUND(E72*I72,2)</f>
        <v>0</v>
      </c>
      <c r="K72" s="136">
        <v>0</v>
      </c>
      <c r="L72" s="136">
        <f t="shared" ref="L72:L81" si="5">ROUND(E72*K72,2)</f>
        <v>0</v>
      </c>
      <c r="M72" s="137" t="s">
        <v>167</v>
      </c>
      <c r="N72" s="137" t="s">
        <v>167</v>
      </c>
      <c r="O72" s="137" t="s">
        <v>168</v>
      </c>
      <c r="P72" s="128"/>
      <c r="Q72" s="128"/>
      <c r="R72" s="128"/>
      <c r="S72" s="128"/>
      <c r="T72" s="128"/>
      <c r="U72" s="128"/>
      <c r="V72" s="128"/>
      <c r="W72" s="128" t="s">
        <v>252</v>
      </c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</row>
    <row r="73" spans="1:50" ht="33.75" outlineLevel="1" x14ac:dyDescent="0.2">
      <c r="A73" s="147">
        <v>30</v>
      </c>
      <c r="B73" s="148" t="s">
        <v>266</v>
      </c>
      <c r="C73" s="153" t="s">
        <v>267</v>
      </c>
      <c r="D73" s="149" t="s">
        <v>196</v>
      </c>
      <c r="E73" s="183">
        <v>2</v>
      </c>
      <c r="F73" s="193"/>
      <c r="G73" s="194">
        <f t="shared" si="3"/>
        <v>0</v>
      </c>
      <c r="H73" s="137">
        <v>21</v>
      </c>
      <c r="I73" s="136">
        <v>1.2999999999999999E-2</v>
      </c>
      <c r="J73" s="136">
        <f t="shared" si="4"/>
        <v>0.03</v>
      </c>
      <c r="K73" s="136">
        <v>0</v>
      </c>
      <c r="L73" s="136">
        <f t="shared" si="5"/>
        <v>0</v>
      </c>
      <c r="M73" s="137" t="s">
        <v>167</v>
      </c>
      <c r="N73" s="137" t="s">
        <v>167</v>
      </c>
      <c r="O73" s="137" t="s">
        <v>200</v>
      </c>
      <c r="P73" s="128"/>
      <c r="Q73" s="128"/>
      <c r="R73" s="128"/>
      <c r="S73" s="128"/>
      <c r="T73" s="128"/>
      <c r="U73" s="128"/>
      <c r="V73" s="128"/>
      <c r="W73" s="128" t="s">
        <v>201</v>
      </c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</row>
    <row r="74" spans="1:50" ht="22.5" outlineLevel="1" x14ac:dyDescent="0.2">
      <c r="A74" s="147">
        <v>31</v>
      </c>
      <c r="B74" s="148" t="s">
        <v>268</v>
      </c>
      <c r="C74" s="153" t="s">
        <v>269</v>
      </c>
      <c r="D74" s="149" t="s">
        <v>196</v>
      </c>
      <c r="E74" s="183">
        <v>2</v>
      </c>
      <c r="F74" s="193"/>
      <c r="G74" s="194">
        <f t="shared" si="3"/>
        <v>0</v>
      </c>
      <c r="H74" s="137">
        <v>21</v>
      </c>
      <c r="I74" s="136">
        <v>4.0000000000000003E-5</v>
      </c>
      <c r="J74" s="136">
        <f t="shared" si="4"/>
        <v>0</v>
      </c>
      <c r="K74" s="136">
        <v>0</v>
      </c>
      <c r="L74" s="136">
        <f t="shared" si="5"/>
        <v>0</v>
      </c>
      <c r="M74" s="137" t="s">
        <v>167</v>
      </c>
      <c r="N74" s="137" t="s">
        <v>167</v>
      </c>
      <c r="O74" s="137" t="s">
        <v>168</v>
      </c>
      <c r="P74" s="128"/>
      <c r="Q74" s="128"/>
      <c r="R74" s="128"/>
      <c r="S74" s="128"/>
      <c r="T74" s="128"/>
      <c r="U74" s="128"/>
      <c r="V74" s="128"/>
      <c r="W74" s="128" t="s">
        <v>252</v>
      </c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</row>
    <row r="75" spans="1:50" ht="33.75" outlineLevel="1" x14ac:dyDescent="0.2">
      <c r="A75" s="147">
        <v>32</v>
      </c>
      <c r="B75" s="148" t="s">
        <v>270</v>
      </c>
      <c r="C75" s="153" t="s">
        <v>271</v>
      </c>
      <c r="D75" s="149" t="s">
        <v>196</v>
      </c>
      <c r="E75" s="183">
        <v>2</v>
      </c>
      <c r="F75" s="193"/>
      <c r="G75" s="194">
        <f t="shared" si="3"/>
        <v>0</v>
      </c>
      <c r="H75" s="137">
        <v>21</v>
      </c>
      <c r="I75" s="136">
        <v>1.1999999999999999E-3</v>
      </c>
      <c r="J75" s="136">
        <f t="shared" si="4"/>
        <v>0</v>
      </c>
      <c r="K75" s="136">
        <v>0</v>
      </c>
      <c r="L75" s="136">
        <f t="shared" si="5"/>
        <v>0</v>
      </c>
      <c r="M75" s="137" t="s">
        <v>167</v>
      </c>
      <c r="N75" s="137" t="s">
        <v>167</v>
      </c>
      <c r="O75" s="137" t="s">
        <v>200</v>
      </c>
      <c r="P75" s="128"/>
      <c r="Q75" s="128"/>
      <c r="R75" s="128"/>
      <c r="S75" s="128"/>
      <c r="T75" s="128"/>
      <c r="U75" s="128"/>
      <c r="V75" s="128"/>
      <c r="W75" s="128" t="s">
        <v>201</v>
      </c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</row>
    <row r="76" spans="1:50" outlineLevel="1" x14ac:dyDescent="0.2">
      <c r="A76" s="147">
        <v>33</v>
      </c>
      <c r="B76" s="148" t="s">
        <v>392</v>
      </c>
      <c r="C76" s="153" t="s">
        <v>393</v>
      </c>
      <c r="D76" s="149" t="s">
        <v>234</v>
      </c>
      <c r="E76" s="183">
        <v>2</v>
      </c>
      <c r="F76" s="193"/>
      <c r="G76" s="194">
        <f t="shared" si="3"/>
        <v>0</v>
      </c>
      <c r="H76" s="137">
        <v>21</v>
      </c>
      <c r="I76" s="136">
        <v>8.8999999999999995E-4</v>
      </c>
      <c r="J76" s="136">
        <f t="shared" si="4"/>
        <v>0</v>
      </c>
      <c r="K76" s="136">
        <v>0</v>
      </c>
      <c r="L76" s="136">
        <f t="shared" si="5"/>
        <v>0</v>
      </c>
      <c r="M76" s="137" t="s">
        <v>167</v>
      </c>
      <c r="N76" s="137" t="s">
        <v>167</v>
      </c>
      <c r="O76" s="137" t="s">
        <v>168</v>
      </c>
      <c r="P76" s="128"/>
      <c r="Q76" s="128"/>
      <c r="R76" s="128"/>
      <c r="S76" s="128"/>
      <c r="T76" s="128"/>
      <c r="U76" s="128"/>
      <c r="V76" s="128"/>
      <c r="W76" s="128" t="s">
        <v>252</v>
      </c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</row>
    <row r="77" spans="1:50" ht="33.75" outlineLevel="1" x14ac:dyDescent="0.2">
      <c r="A77" s="147">
        <v>34</v>
      </c>
      <c r="B77" s="148" t="s">
        <v>394</v>
      </c>
      <c r="C77" s="153" t="s">
        <v>395</v>
      </c>
      <c r="D77" s="149" t="s">
        <v>196</v>
      </c>
      <c r="E77" s="183">
        <v>2</v>
      </c>
      <c r="F77" s="193"/>
      <c r="G77" s="194">
        <f t="shared" si="3"/>
        <v>0</v>
      </c>
      <c r="H77" s="137">
        <v>21</v>
      </c>
      <c r="I77" s="136">
        <v>1.4999999999999999E-2</v>
      </c>
      <c r="J77" s="136">
        <f t="shared" si="4"/>
        <v>0.03</v>
      </c>
      <c r="K77" s="136">
        <v>0</v>
      </c>
      <c r="L77" s="136">
        <f t="shared" si="5"/>
        <v>0</v>
      </c>
      <c r="M77" s="137" t="s">
        <v>167</v>
      </c>
      <c r="N77" s="137" t="s">
        <v>167</v>
      </c>
      <c r="O77" s="137" t="s">
        <v>200</v>
      </c>
      <c r="P77" s="128"/>
      <c r="Q77" s="128"/>
      <c r="R77" s="128"/>
      <c r="S77" s="128"/>
      <c r="T77" s="128"/>
      <c r="U77" s="128"/>
      <c r="V77" s="128"/>
      <c r="W77" s="128" t="s">
        <v>201</v>
      </c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</row>
    <row r="78" spans="1:50" ht="56.25" outlineLevel="1" x14ac:dyDescent="0.2">
      <c r="A78" s="147">
        <v>35</v>
      </c>
      <c r="B78" s="148" t="s">
        <v>396</v>
      </c>
      <c r="C78" s="153" t="s">
        <v>397</v>
      </c>
      <c r="D78" s="149" t="s">
        <v>234</v>
      </c>
      <c r="E78" s="183">
        <v>2</v>
      </c>
      <c r="F78" s="193"/>
      <c r="G78" s="194">
        <f t="shared" si="3"/>
        <v>0</v>
      </c>
      <c r="H78" s="137">
        <v>21</v>
      </c>
      <c r="I78" s="136">
        <v>1.2999999999999999E-2</v>
      </c>
      <c r="J78" s="136">
        <f t="shared" si="4"/>
        <v>0.03</v>
      </c>
      <c r="K78" s="136">
        <v>0</v>
      </c>
      <c r="L78" s="136">
        <f t="shared" si="5"/>
        <v>0</v>
      </c>
      <c r="M78" s="137" t="s">
        <v>167</v>
      </c>
      <c r="N78" s="137" t="s">
        <v>167</v>
      </c>
      <c r="O78" s="137" t="s">
        <v>168</v>
      </c>
      <c r="P78" s="128"/>
      <c r="Q78" s="128"/>
      <c r="R78" s="128"/>
      <c r="S78" s="128"/>
      <c r="T78" s="128"/>
      <c r="U78" s="128"/>
      <c r="V78" s="128"/>
      <c r="W78" s="128" t="s">
        <v>252</v>
      </c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</row>
    <row r="79" spans="1:50" outlineLevel="1" x14ac:dyDescent="0.2">
      <c r="A79" s="147">
        <v>36</v>
      </c>
      <c r="B79" s="148" t="s">
        <v>398</v>
      </c>
      <c r="C79" s="153" t="s">
        <v>399</v>
      </c>
      <c r="D79" s="149" t="s">
        <v>196</v>
      </c>
      <c r="E79" s="183">
        <v>1</v>
      </c>
      <c r="F79" s="193"/>
      <c r="G79" s="194">
        <f t="shared" si="3"/>
        <v>0</v>
      </c>
      <c r="H79" s="137">
        <v>21</v>
      </c>
      <c r="I79" s="136">
        <v>0</v>
      </c>
      <c r="J79" s="136">
        <f t="shared" si="4"/>
        <v>0</v>
      </c>
      <c r="K79" s="136">
        <v>0</v>
      </c>
      <c r="L79" s="136">
        <f t="shared" si="5"/>
        <v>0</v>
      </c>
      <c r="M79" s="137" t="s">
        <v>259</v>
      </c>
      <c r="N79" s="137" t="s">
        <v>199</v>
      </c>
      <c r="O79" s="137" t="s">
        <v>168</v>
      </c>
      <c r="P79" s="128"/>
      <c r="Q79" s="128"/>
      <c r="R79" s="128"/>
      <c r="S79" s="128"/>
      <c r="T79" s="128"/>
      <c r="U79" s="128"/>
      <c r="V79" s="128"/>
      <c r="W79" s="128" t="s">
        <v>252</v>
      </c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</row>
    <row r="80" spans="1:50" outlineLevel="1" x14ac:dyDescent="0.2">
      <c r="A80" s="147">
        <v>37</v>
      </c>
      <c r="B80" s="148" t="s">
        <v>472</v>
      </c>
      <c r="C80" s="153" t="s">
        <v>473</v>
      </c>
      <c r="D80" s="149" t="s">
        <v>196</v>
      </c>
      <c r="E80" s="183">
        <v>1</v>
      </c>
      <c r="F80" s="193"/>
      <c r="G80" s="194">
        <f t="shared" si="3"/>
        <v>0</v>
      </c>
      <c r="H80" s="137">
        <v>21</v>
      </c>
      <c r="I80" s="136">
        <v>3.0899999999999999E-3</v>
      </c>
      <c r="J80" s="136">
        <f t="shared" si="4"/>
        <v>0</v>
      </c>
      <c r="K80" s="136">
        <v>0</v>
      </c>
      <c r="L80" s="136">
        <f t="shared" si="5"/>
        <v>0</v>
      </c>
      <c r="M80" s="137" t="s">
        <v>167</v>
      </c>
      <c r="N80" s="137" t="s">
        <v>167</v>
      </c>
      <c r="O80" s="137" t="s">
        <v>168</v>
      </c>
      <c r="P80" s="128"/>
      <c r="Q80" s="128"/>
      <c r="R80" s="128"/>
      <c r="S80" s="128"/>
      <c r="T80" s="128"/>
      <c r="U80" s="128"/>
      <c r="V80" s="128"/>
      <c r="W80" s="128" t="s">
        <v>252</v>
      </c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</row>
    <row r="81" spans="1:50" ht="33.75" outlineLevel="1" x14ac:dyDescent="0.2">
      <c r="A81" s="147">
        <v>38</v>
      </c>
      <c r="B81" s="148" t="s">
        <v>474</v>
      </c>
      <c r="C81" s="153" t="s">
        <v>475</v>
      </c>
      <c r="D81" s="149" t="s">
        <v>196</v>
      </c>
      <c r="E81" s="183">
        <v>1</v>
      </c>
      <c r="F81" s="193"/>
      <c r="G81" s="194">
        <f t="shared" si="3"/>
        <v>0</v>
      </c>
      <c r="H81" s="137">
        <v>21</v>
      </c>
      <c r="I81" s="136">
        <v>1.4E-2</v>
      </c>
      <c r="J81" s="136">
        <f t="shared" si="4"/>
        <v>0.01</v>
      </c>
      <c r="K81" s="136">
        <v>0</v>
      </c>
      <c r="L81" s="136">
        <f t="shared" si="5"/>
        <v>0</v>
      </c>
      <c r="M81" s="137" t="s">
        <v>167</v>
      </c>
      <c r="N81" s="137" t="s">
        <v>167</v>
      </c>
      <c r="O81" s="137" t="s">
        <v>200</v>
      </c>
      <c r="P81" s="128"/>
      <c r="Q81" s="128"/>
      <c r="R81" s="128"/>
      <c r="S81" s="128"/>
      <c r="T81" s="128"/>
      <c r="U81" s="128"/>
      <c r="V81" s="128"/>
      <c r="W81" s="128" t="s">
        <v>201</v>
      </c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</row>
    <row r="82" spans="1:50" x14ac:dyDescent="0.2">
      <c r="A82" s="141" t="s">
        <v>162</v>
      </c>
      <c r="B82" s="142" t="s">
        <v>117</v>
      </c>
      <c r="C82" s="150" t="s">
        <v>118</v>
      </c>
      <c r="D82" s="143"/>
      <c r="E82" s="180"/>
      <c r="F82" s="188"/>
      <c r="G82" s="189">
        <f>SUMIF(W83:W83,"&lt;&gt;NOR",G83:G83)</f>
        <v>0</v>
      </c>
      <c r="H82" s="140"/>
      <c r="I82" s="139"/>
      <c r="J82" s="139">
        <f>SUM(J83:J83)</f>
        <v>0</v>
      </c>
      <c r="K82" s="139"/>
      <c r="L82" s="139">
        <f>SUM(L83:L83)</f>
        <v>0</v>
      </c>
      <c r="M82" s="140"/>
      <c r="N82" s="140"/>
      <c r="O82" s="140"/>
      <c r="W82" t="s">
        <v>163</v>
      </c>
    </row>
    <row r="83" spans="1:50" outlineLevel="1" x14ac:dyDescent="0.2">
      <c r="A83" s="147">
        <v>39</v>
      </c>
      <c r="B83" s="148" t="s">
        <v>276</v>
      </c>
      <c r="C83" s="153" t="s">
        <v>277</v>
      </c>
      <c r="D83" s="149" t="s">
        <v>231</v>
      </c>
      <c r="E83" s="183">
        <v>1</v>
      </c>
      <c r="F83" s="193"/>
      <c r="G83" s="194">
        <f>ROUND(E83*F83,2)</f>
        <v>0</v>
      </c>
      <c r="H83" s="137">
        <v>21</v>
      </c>
      <c r="I83" s="136">
        <v>0</v>
      </c>
      <c r="J83" s="136">
        <f>ROUND(E83*I83,2)</f>
        <v>0</v>
      </c>
      <c r="K83" s="136">
        <v>0</v>
      </c>
      <c r="L83" s="136">
        <f>ROUND(E83*K83,2)</f>
        <v>0</v>
      </c>
      <c r="M83" s="137" t="s">
        <v>259</v>
      </c>
      <c r="N83" s="137" t="s">
        <v>199</v>
      </c>
      <c r="O83" s="137" t="s">
        <v>168</v>
      </c>
      <c r="P83" s="128"/>
      <c r="Q83" s="128"/>
      <c r="R83" s="128"/>
      <c r="S83" s="128"/>
      <c r="T83" s="128"/>
      <c r="U83" s="128"/>
      <c r="V83" s="128"/>
      <c r="W83" s="128" t="s">
        <v>252</v>
      </c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</row>
    <row r="84" spans="1:50" x14ac:dyDescent="0.2">
      <c r="A84" s="141" t="s">
        <v>162</v>
      </c>
      <c r="B84" s="142" t="s">
        <v>121</v>
      </c>
      <c r="C84" s="150" t="s">
        <v>122</v>
      </c>
      <c r="D84" s="143"/>
      <c r="E84" s="180"/>
      <c r="F84" s="188"/>
      <c r="G84" s="189">
        <f>SUMIF(W85:W88,"&lt;&gt;NOR",G85:G88)</f>
        <v>0</v>
      </c>
      <c r="H84" s="140"/>
      <c r="I84" s="139"/>
      <c r="J84" s="139">
        <f>SUM(J85:J88)</f>
        <v>0.14000000000000001</v>
      </c>
      <c r="K84" s="139"/>
      <c r="L84" s="139">
        <f>SUM(L85:L88)</f>
        <v>0</v>
      </c>
      <c r="M84" s="140"/>
      <c r="N84" s="140"/>
      <c r="O84" s="140"/>
      <c r="W84" t="s">
        <v>163</v>
      </c>
    </row>
    <row r="85" spans="1:50" outlineLevel="1" x14ac:dyDescent="0.2">
      <c r="A85" s="147">
        <v>40</v>
      </c>
      <c r="B85" s="148" t="s">
        <v>278</v>
      </c>
      <c r="C85" s="153" t="s">
        <v>279</v>
      </c>
      <c r="D85" s="149" t="s">
        <v>196</v>
      </c>
      <c r="E85" s="183">
        <v>4</v>
      </c>
      <c r="F85" s="193"/>
      <c r="G85" s="194">
        <f>ROUND(E85*F85,2)</f>
        <v>0</v>
      </c>
      <c r="H85" s="137">
        <v>21</v>
      </c>
      <c r="I85" s="136">
        <v>0</v>
      </c>
      <c r="J85" s="136">
        <f>ROUND(E85*I85,2)</f>
        <v>0</v>
      </c>
      <c r="K85" s="136">
        <v>0</v>
      </c>
      <c r="L85" s="136">
        <f>ROUND(E85*K85,2)</f>
        <v>0</v>
      </c>
      <c r="M85" s="137" t="s">
        <v>167</v>
      </c>
      <c r="N85" s="137" t="s">
        <v>167</v>
      </c>
      <c r="O85" s="137" t="s">
        <v>168</v>
      </c>
      <c r="P85" s="128"/>
      <c r="Q85" s="128"/>
      <c r="R85" s="128"/>
      <c r="S85" s="128"/>
      <c r="T85" s="128"/>
      <c r="U85" s="128"/>
      <c r="V85" s="128"/>
      <c r="W85" s="128" t="s">
        <v>252</v>
      </c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</row>
    <row r="86" spans="1:50" outlineLevel="1" x14ac:dyDescent="0.2">
      <c r="A86" s="147">
        <v>41</v>
      </c>
      <c r="B86" s="148" t="s">
        <v>400</v>
      </c>
      <c r="C86" s="153" t="s">
        <v>401</v>
      </c>
      <c r="D86" s="149" t="s">
        <v>196</v>
      </c>
      <c r="E86" s="183">
        <v>2</v>
      </c>
      <c r="F86" s="193"/>
      <c r="G86" s="194">
        <f>ROUND(E86*F86,2)</f>
        <v>0</v>
      </c>
      <c r="H86" s="137">
        <v>21</v>
      </c>
      <c r="I86" s="136">
        <v>2.955E-2</v>
      </c>
      <c r="J86" s="136">
        <f>ROUND(E86*I86,2)</f>
        <v>0.06</v>
      </c>
      <c r="K86" s="136">
        <v>0</v>
      </c>
      <c r="L86" s="136">
        <f>ROUND(E86*K86,2)</f>
        <v>0</v>
      </c>
      <c r="M86" s="137" t="s">
        <v>167</v>
      </c>
      <c r="N86" s="137" t="s">
        <v>167</v>
      </c>
      <c r="O86" s="137" t="s">
        <v>200</v>
      </c>
      <c r="P86" s="128"/>
      <c r="Q86" s="128"/>
      <c r="R86" s="128"/>
      <c r="S86" s="128"/>
      <c r="T86" s="128"/>
      <c r="U86" s="128"/>
      <c r="V86" s="128"/>
      <c r="W86" s="128" t="s">
        <v>201</v>
      </c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</row>
    <row r="87" spans="1:50" ht="22.5" outlineLevel="1" x14ac:dyDescent="0.2">
      <c r="A87" s="147">
        <v>42</v>
      </c>
      <c r="B87" s="148" t="s">
        <v>280</v>
      </c>
      <c r="C87" s="153" t="s">
        <v>476</v>
      </c>
      <c r="D87" s="149" t="s">
        <v>196</v>
      </c>
      <c r="E87" s="183">
        <v>2</v>
      </c>
      <c r="F87" s="193"/>
      <c r="G87" s="194">
        <f>ROUND(E87*F87,2)</f>
        <v>0</v>
      </c>
      <c r="H87" s="137">
        <v>21</v>
      </c>
      <c r="I87" s="136">
        <v>3.9E-2</v>
      </c>
      <c r="J87" s="136">
        <f>ROUND(E87*I87,2)</f>
        <v>0.08</v>
      </c>
      <c r="K87" s="136">
        <v>0</v>
      </c>
      <c r="L87" s="136">
        <f>ROUND(E87*K87,2)</f>
        <v>0</v>
      </c>
      <c r="M87" s="137" t="s">
        <v>167</v>
      </c>
      <c r="N87" s="137" t="s">
        <v>167</v>
      </c>
      <c r="O87" s="137" t="s">
        <v>200</v>
      </c>
      <c r="P87" s="128"/>
      <c r="Q87" s="128"/>
      <c r="R87" s="128"/>
      <c r="S87" s="128"/>
      <c r="T87" s="128"/>
      <c r="U87" s="128"/>
      <c r="V87" s="128"/>
      <c r="W87" s="128" t="s">
        <v>201</v>
      </c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</row>
    <row r="88" spans="1:50" ht="22.5" outlineLevel="1" x14ac:dyDescent="0.2">
      <c r="A88" s="147">
        <v>43</v>
      </c>
      <c r="B88" s="148" t="s">
        <v>282</v>
      </c>
      <c r="C88" s="153" t="s">
        <v>283</v>
      </c>
      <c r="D88" s="149" t="s">
        <v>191</v>
      </c>
      <c r="E88" s="183">
        <v>0.1371</v>
      </c>
      <c r="F88" s="193"/>
      <c r="G88" s="194">
        <f>ROUND(E88*F88,2)</f>
        <v>0</v>
      </c>
      <c r="H88" s="137">
        <v>21</v>
      </c>
      <c r="I88" s="136">
        <v>0</v>
      </c>
      <c r="J88" s="136">
        <f>ROUND(E88*I88,2)</f>
        <v>0</v>
      </c>
      <c r="K88" s="136">
        <v>0</v>
      </c>
      <c r="L88" s="136">
        <f>ROUND(E88*K88,2)</f>
        <v>0</v>
      </c>
      <c r="M88" s="137" t="s">
        <v>167</v>
      </c>
      <c r="N88" s="137" t="s">
        <v>167</v>
      </c>
      <c r="O88" s="137" t="s">
        <v>248</v>
      </c>
      <c r="P88" s="128"/>
      <c r="Q88" s="128"/>
      <c r="R88" s="128"/>
      <c r="S88" s="128"/>
      <c r="T88" s="128"/>
      <c r="U88" s="128"/>
      <c r="V88" s="128"/>
      <c r="W88" s="128" t="s">
        <v>249</v>
      </c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</row>
    <row r="89" spans="1:50" x14ac:dyDescent="0.2">
      <c r="A89" s="141" t="s">
        <v>162</v>
      </c>
      <c r="B89" s="142" t="s">
        <v>125</v>
      </c>
      <c r="C89" s="150" t="s">
        <v>126</v>
      </c>
      <c r="D89" s="143"/>
      <c r="E89" s="180"/>
      <c r="F89" s="188"/>
      <c r="G89" s="189">
        <f>SUMIF(W90:W96,"&lt;&gt;NOR",G90:G96)</f>
        <v>0</v>
      </c>
      <c r="H89" s="140"/>
      <c r="I89" s="139"/>
      <c r="J89" s="139">
        <f>SUM(J90:J96)</f>
        <v>0.38</v>
      </c>
      <c r="K89" s="139"/>
      <c r="L89" s="139">
        <f>SUM(L90:L96)</f>
        <v>0</v>
      </c>
      <c r="M89" s="140"/>
      <c r="N89" s="140"/>
      <c r="O89" s="140"/>
      <c r="W89" t="s">
        <v>163</v>
      </c>
    </row>
    <row r="90" spans="1:50" ht="33.75" outlineLevel="1" x14ac:dyDescent="0.2">
      <c r="A90" s="144">
        <v>44</v>
      </c>
      <c r="B90" s="145" t="s">
        <v>284</v>
      </c>
      <c r="C90" s="151" t="s">
        <v>285</v>
      </c>
      <c r="D90" s="146" t="s">
        <v>166</v>
      </c>
      <c r="E90" s="181">
        <v>16.079999999999998</v>
      </c>
      <c r="F90" s="190"/>
      <c r="G90" s="191">
        <f>ROUND(E90*F90,2)</f>
        <v>0</v>
      </c>
      <c r="H90" s="137">
        <v>21</v>
      </c>
      <c r="I90" s="136">
        <v>5.0400000000000002E-3</v>
      </c>
      <c r="J90" s="136">
        <f>ROUND(E90*I90,2)</f>
        <v>0.08</v>
      </c>
      <c r="K90" s="136">
        <v>0</v>
      </c>
      <c r="L90" s="136">
        <f>ROUND(E90*K90,2)</f>
        <v>0</v>
      </c>
      <c r="M90" s="137" t="s">
        <v>167</v>
      </c>
      <c r="N90" s="137" t="s">
        <v>167</v>
      </c>
      <c r="O90" s="137" t="s">
        <v>168</v>
      </c>
      <c r="P90" s="128"/>
      <c r="Q90" s="128"/>
      <c r="R90" s="128"/>
      <c r="S90" s="128"/>
      <c r="T90" s="128"/>
      <c r="U90" s="128"/>
      <c r="V90" s="128"/>
      <c r="W90" s="128" t="s">
        <v>252</v>
      </c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</row>
    <row r="91" spans="1:50" outlineLevel="2" x14ac:dyDescent="0.2">
      <c r="A91" s="134"/>
      <c r="B91" s="135"/>
      <c r="C91" s="152" t="s">
        <v>466</v>
      </c>
      <c r="D91" s="138"/>
      <c r="E91" s="182"/>
      <c r="F91" s="192"/>
      <c r="G91" s="192"/>
      <c r="H91" s="137"/>
      <c r="I91" s="136"/>
      <c r="J91" s="136"/>
      <c r="K91" s="136"/>
      <c r="L91" s="136"/>
      <c r="M91" s="137"/>
      <c r="N91" s="137"/>
      <c r="O91" s="137"/>
      <c r="P91" s="128"/>
      <c r="Q91" s="128"/>
      <c r="R91" s="128"/>
      <c r="S91" s="128"/>
      <c r="T91" s="128"/>
      <c r="U91" s="128"/>
      <c r="V91" s="128"/>
      <c r="W91" s="128" t="s">
        <v>171</v>
      </c>
      <c r="X91" s="128">
        <v>0</v>
      </c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</row>
    <row r="92" spans="1:50" outlineLevel="3" x14ac:dyDescent="0.2">
      <c r="A92" s="134"/>
      <c r="B92" s="135"/>
      <c r="C92" s="152" t="s">
        <v>454</v>
      </c>
      <c r="D92" s="138"/>
      <c r="E92" s="182">
        <v>16.079999999999998</v>
      </c>
      <c r="F92" s="192"/>
      <c r="G92" s="192"/>
      <c r="H92" s="137"/>
      <c r="I92" s="136"/>
      <c r="J92" s="136"/>
      <c r="K92" s="136"/>
      <c r="L92" s="136"/>
      <c r="M92" s="137"/>
      <c r="N92" s="137"/>
      <c r="O92" s="137"/>
      <c r="P92" s="128"/>
      <c r="Q92" s="128"/>
      <c r="R92" s="128"/>
      <c r="S92" s="128"/>
      <c r="T92" s="128"/>
      <c r="U92" s="128"/>
      <c r="V92" s="128"/>
      <c r="W92" s="128" t="s">
        <v>171</v>
      </c>
      <c r="X92" s="128">
        <v>0</v>
      </c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</row>
    <row r="93" spans="1:50" ht="22.5" outlineLevel="1" x14ac:dyDescent="0.2">
      <c r="A93" s="144">
        <v>45</v>
      </c>
      <c r="B93" s="145" t="s">
        <v>286</v>
      </c>
      <c r="C93" s="151" t="s">
        <v>287</v>
      </c>
      <c r="D93" s="146" t="s">
        <v>166</v>
      </c>
      <c r="E93" s="181">
        <v>16.884</v>
      </c>
      <c r="F93" s="190"/>
      <c r="G93" s="191">
        <f>ROUND(E93*F93,2)</f>
        <v>0</v>
      </c>
      <c r="H93" s="137">
        <v>21</v>
      </c>
      <c r="I93" s="136">
        <v>1.7999999999999999E-2</v>
      </c>
      <c r="J93" s="136">
        <f>ROUND(E93*I93,2)</f>
        <v>0.3</v>
      </c>
      <c r="K93" s="136">
        <v>0</v>
      </c>
      <c r="L93" s="136">
        <f>ROUND(E93*K93,2)</f>
        <v>0</v>
      </c>
      <c r="M93" s="137" t="s">
        <v>167</v>
      </c>
      <c r="N93" s="137" t="s">
        <v>167</v>
      </c>
      <c r="O93" s="137" t="s">
        <v>200</v>
      </c>
      <c r="P93" s="128"/>
      <c r="Q93" s="128"/>
      <c r="R93" s="128"/>
      <c r="S93" s="128"/>
      <c r="T93" s="128"/>
      <c r="U93" s="128"/>
      <c r="V93" s="128"/>
      <c r="W93" s="128" t="s">
        <v>201</v>
      </c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</row>
    <row r="94" spans="1:50" outlineLevel="2" x14ac:dyDescent="0.2">
      <c r="A94" s="134"/>
      <c r="B94" s="135"/>
      <c r="C94" s="152" t="s">
        <v>477</v>
      </c>
      <c r="D94" s="138"/>
      <c r="E94" s="182"/>
      <c r="F94" s="192"/>
      <c r="G94" s="192"/>
      <c r="H94" s="137"/>
      <c r="I94" s="136"/>
      <c r="J94" s="136"/>
      <c r="K94" s="136"/>
      <c r="L94" s="136"/>
      <c r="M94" s="137"/>
      <c r="N94" s="137"/>
      <c r="O94" s="137"/>
      <c r="P94" s="128"/>
      <c r="Q94" s="128"/>
      <c r="R94" s="128"/>
      <c r="S94" s="128"/>
      <c r="T94" s="128"/>
      <c r="U94" s="128"/>
      <c r="V94" s="128"/>
      <c r="W94" s="128" t="s">
        <v>171</v>
      </c>
      <c r="X94" s="128">
        <v>0</v>
      </c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</row>
    <row r="95" spans="1:50" outlineLevel="3" x14ac:dyDescent="0.2">
      <c r="A95" s="134"/>
      <c r="B95" s="135"/>
      <c r="C95" s="152" t="s">
        <v>478</v>
      </c>
      <c r="D95" s="138"/>
      <c r="E95" s="182">
        <v>16.88</v>
      </c>
      <c r="F95" s="192"/>
      <c r="G95" s="192"/>
      <c r="H95" s="137"/>
      <c r="I95" s="136"/>
      <c r="J95" s="136"/>
      <c r="K95" s="136"/>
      <c r="L95" s="136"/>
      <c r="M95" s="137"/>
      <c r="N95" s="137"/>
      <c r="O95" s="137"/>
      <c r="P95" s="128"/>
      <c r="Q95" s="128"/>
      <c r="R95" s="128"/>
      <c r="S95" s="128"/>
      <c r="T95" s="128"/>
      <c r="U95" s="128"/>
      <c r="V95" s="128"/>
      <c r="W95" s="128" t="s">
        <v>171</v>
      </c>
      <c r="X95" s="128">
        <v>0</v>
      </c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</row>
    <row r="96" spans="1:50" ht="22.5" outlineLevel="1" x14ac:dyDescent="0.2">
      <c r="A96" s="147">
        <v>46</v>
      </c>
      <c r="B96" s="148" t="s">
        <v>290</v>
      </c>
      <c r="C96" s="153" t="s">
        <v>291</v>
      </c>
      <c r="D96" s="149" t="s">
        <v>191</v>
      </c>
      <c r="E96" s="183">
        <v>0.38496000000000002</v>
      </c>
      <c r="F96" s="193"/>
      <c r="G96" s="194">
        <f>ROUND(E96*F96,2)</f>
        <v>0</v>
      </c>
      <c r="H96" s="137">
        <v>21</v>
      </c>
      <c r="I96" s="136">
        <v>0</v>
      </c>
      <c r="J96" s="136">
        <f>ROUND(E96*I96,2)</f>
        <v>0</v>
      </c>
      <c r="K96" s="136">
        <v>0</v>
      </c>
      <c r="L96" s="136">
        <f>ROUND(E96*K96,2)</f>
        <v>0</v>
      </c>
      <c r="M96" s="137" t="s">
        <v>167</v>
      </c>
      <c r="N96" s="137" t="s">
        <v>167</v>
      </c>
      <c r="O96" s="137" t="s">
        <v>248</v>
      </c>
      <c r="P96" s="128"/>
      <c r="Q96" s="128"/>
      <c r="R96" s="128"/>
      <c r="S96" s="128"/>
      <c r="T96" s="128"/>
      <c r="U96" s="128"/>
      <c r="V96" s="128"/>
      <c r="W96" s="128" t="s">
        <v>249</v>
      </c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</row>
    <row r="97" spans="1:50" x14ac:dyDescent="0.2">
      <c r="A97" s="141" t="s">
        <v>162</v>
      </c>
      <c r="B97" s="142" t="s">
        <v>130</v>
      </c>
      <c r="C97" s="150" t="s">
        <v>131</v>
      </c>
      <c r="D97" s="143"/>
      <c r="E97" s="180"/>
      <c r="F97" s="188"/>
      <c r="G97" s="189">
        <f>SUMIF(W98:W104,"&lt;&gt;NOR",G98:G104)</f>
        <v>0</v>
      </c>
      <c r="H97" s="140"/>
      <c r="I97" s="139"/>
      <c r="J97" s="139">
        <f>SUM(J98:J104)</f>
        <v>1.02</v>
      </c>
      <c r="K97" s="139"/>
      <c r="L97" s="139">
        <f>SUM(L98:L104)</f>
        <v>0</v>
      </c>
      <c r="M97" s="140"/>
      <c r="N97" s="140"/>
      <c r="O97" s="140"/>
      <c r="W97" t="s">
        <v>163</v>
      </c>
    </row>
    <row r="98" spans="1:50" ht="22.5" outlineLevel="1" x14ac:dyDescent="0.2">
      <c r="A98" s="144">
        <v>47</v>
      </c>
      <c r="B98" s="145" t="s">
        <v>292</v>
      </c>
      <c r="C98" s="151" t="s">
        <v>293</v>
      </c>
      <c r="D98" s="146" t="s">
        <v>166</v>
      </c>
      <c r="E98" s="181">
        <v>57.834000000000003</v>
      </c>
      <c r="F98" s="190"/>
      <c r="G98" s="191">
        <f>ROUND(E98*F98,2)</f>
        <v>0</v>
      </c>
      <c r="H98" s="137">
        <v>21</v>
      </c>
      <c r="I98" s="136">
        <v>4.8300000000000001E-3</v>
      </c>
      <c r="J98" s="136">
        <f>ROUND(E98*I98,2)</f>
        <v>0.28000000000000003</v>
      </c>
      <c r="K98" s="136">
        <v>0</v>
      </c>
      <c r="L98" s="136">
        <f>ROUND(E98*K98,2)</f>
        <v>0</v>
      </c>
      <c r="M98" s="137" t="s">
        <v>167</v>
      </c>
      <c r="N98" s="137" t="s">
        <v>167</v>
      </c>
      <c r="O98" s="137" t="s">
        <v>168</v>
      </c>
      <c r="P98" s="128"/>
      <c r="Q98" s="128"/>
      <c r="R98" s="128"/>
      <c r="S98" s="128"/>
      <c r="T98" s="128"/>
      <c r="U98" s="128"/>
      <c r="V98" s="128"/>
      <c r="W98" s="128" t="s">
        <v>252</v>
      </c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</row>
    <row r="99" spans="1:50" outlineLevel="2" x14ac:dyDescent="0.2">
      <c r="A99" s="134"/>
      <c r="B99" s="135"/>
      <c r="C99" s="152" t="s">
        <v>467</v>
      </c>
      <c r="D99" s="138"/>
      <c r="E99" s="182"/>
      <c r="F99" s="192"/>
      <c r="G99" s="192"/>
      <c r="H99" s="137"/>
      <c r="I99" s="136"/>
      <c r="J99" s="136"/>
      <c r="K99" s="136"/>
      <c r="L99" s="136"/>
      <c r="M99" s="137"/>
      <c r="N99" s="137"/>
      <c r="O99" s="137"/>
      <c r="P99" s="128"/>
      <c r="Q99" s="128"/>
      <c r="R99" s="128"/>
      <c r="S99" s="128"/>
      <c r="T99" s="128"/>
      <c r="U99" s="128"/>
      <c r="V99" s="128"/>
      <c r="W99" s="128" t="s">
        <v>171</v>
      </c>
      <c r="X99" s="128">
        <v>0</v>
      </c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</row>
    <row r="100" spans="1:50" outlineLevel="3" x14ac:dyDescent="0.2">
      <c r="A100" s="134"/>
      <c r="B100" s="135"/>
      <c r="C100" s="152" t="s">
        <v>460</v>
      </c>
      <c r="D100" s="138"/>
      <c r="E100" s="182">
        <v>57.83</v>
      </c>
      <c r="F100" s="192"/>
      <c r="G100" s="192"/>
      <c r="H100" s="137"/>
      <c r="I100" s="136"/>
      <c r="J100" s="136"/>
      <c r="K100" s="136"/>
      <c r="L100" s="136"/>
      <c r="M100" s="137"/>
      <c r="N100" s="137"/>
      <c r="O100" s="137"/>
      <c r="P100" s="128"/>
      <c r="Q100" s="128"/>
      <c r="R100" s="128"/>
      <c r="S100" s="128"/>
      <c r="T100" s="128"/>
      <c r="U100" s="128"/>
      <c r="V100" s="128"/>
      <c r="W100" s="128" t="s">
        <v>171</v>
      </c>
      <c r="X100" s="128">
        <v>0</v>
      </c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</row>
    <row r="101" spans="1:50" ht="22.5" outlineLevel="1" x14ac:dyDescent="0.2">
      <c r="A101" s="144">
        <v>48</v>
      </c>
      <c r="B101" s="145" t="s">
        <v>294</v>
      </c>
      <c r="C101" s="151" t="s">
        <v>295</v>
      </c>
      <c r="D101" s="146" t="s">
        <v>166</v>
      </c>
      <c r="E101" s="181">
        <v>60.725700000000003</v>
      </c>
      <c r="F101" s="190"/>
      <c r="G101" s="191">
        <f>ROUND(E101*F101,2)</f>
        <v>0</v>
      </c>
      <c r="H101" s="137">
        <v>21</v>
      </c>
      <c r="I101" s="136">
        <v>1.2200000000000001E-2</v>
      </c>
      <c r="J101" s="136">
        <f>ROUND(E101*I101,2)</f>
        <v>0.74</v>
      </c>
      <c r="K101" s="136">
        <v>0</v>
      </c>
      <c r="L101" s="136">
        <f>ROUND(E101*K101,2)</f>
        <v>0</v>
      </c>
      <c r="M101" s="137" t="s">
        <v>296</v>
      </c>
      <c r="N101" s="137" t="s">
        <v>199</v>
      </c>
      <c r="O101" s="137" t="s">
        <v>200</v>
      </c>
      <c r="P101" s="128"/>
      <c r="Q101" s="128"/>
      <c r="R101" s="128"/>
      <c r="S101" s="128"/>
      <c r="T101" s="128"/>
      <c r="U101" s="128"/>
      <c r="V101" s="128"/>
      <c r="W101" s="128" t="s">
        <v>201</v>
      </c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</row>
    <row r="102" spans="1:50" outlineLevel="2" x14ac:dyDescent="0.2">
      <c r="A102" s="134"/>
      <c r="B102" s="135"/>
      <c r="C102" s="152" t="s">
        <v>479</v>
      </c>
      <c r="D102" s="138"/>
      <c r="E102" s="182"/>
      <c r="F102" s="192"/>
      <c r="G102" s="192"/>
      <c r="H102" s="137"/>
      <c r="I102" s="136"/>
      <c r="J102" s="136"/>
      <c r="K102" s="136"/>
      <c r="L102" s="136"/>
      <c r="M102" s="137"/>
      <c r="N102" s="137"/>
      <c r="O102" s="137"/>
      <c r="P102" s="128"/>
      <c r="Q102" s="128"/>
      <c r="R102" s="128"/>
      <c r="S102" s="128"/>
      <c r="T102" s="128"/>
      <c r="U102" s="128"/>
      <c r="V102" s="128"/>
      <c r="W102" s="128" t="s">
        <v>171</v>
      </c>
      <c r="X102" s="128">
        <v>0</v>
      </c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</row>
    <row r="103" spans="1:50" outlineLevel="3" x14ac:dyDescent="0.2">
      <c r="A103" s="134"/>
      <c r="B103" s="135"/>
      <c r="C103" s="152" t="s">
        <v>480</v>
      </c>
      <c r="D103" s="138"/>
      <c r="E103" s="182">
        <v>60.73</v>
      </c>
      <c r="F103" s="192"/>
      <c r="G103" s="192"/>
      <c r="H103" s="137"/>
      <c r="I103" s="136"/>
      <c r="J103" s="136"/>
      <c r="K103" s="136"/>
      <c r="L103" s="136"/>
      <c r="M103" s="137"/>
      <c r="N103" s="137"/>
      <c r="O103" s="137"/>
      <c r="P103" s="128"/>
      <c r="Q103" s="128"/>
      <c r="R103" s="128"/>
      <c r="S103" s="128"/>
      <c r="T103" s="128"/>
      <c r="U103" s="128"/>
      <c r="V103" s="128"/>
      <c r="W103" s="128" t="s">
        <v>171</v>
      </c>
      <c r="X103" s="128">
        <v>0</v>
      </c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</row>
    <row r="104" spans="1:50" ht="22.5" outlineLevel="1" x14ac:dyDescent="0.2">
      <c r="A104" s="147">
        <v>49</v>
      </c>
      <c r="B104" s="148" t="s">
        <v>299</v>
      </c>
      <c r="C104" s="153" t="s">
        <v>300</v>
      </c>
      <c r="D104" s="149" t="s">
        <v>191</v>
      </c>
      <c r="E104" s="183">
        <v>1.0201899999999999</v>
      </c>
      <c r="F104" s="193"/>
      <c r="G104" s="194">
        <f>ROUND(E104*F104,2)</f>
        <v>0</v>
      </c>
      <c r="H104" s="137">
        <v>21</v>
      </c>
      <c r="I104" s="136">
        <v>0</v>
      </c>
      <c r="J104" s="136">
        <f>ROUND(E104*I104,2)</f>
        <v>0</v>
      </c>
      <c r="K104" s="136">
        <v>0</v>
      </c>
      <c r="L104" s="136">
        <f>ROUND(E104*K104,2)</f>
        <v>0</v>
      </c>
      <c r="M104" s="137" t="s">
        <v>167</v>
      </c>
      <c r="N104" s="137" t="s">
        <v>167</v>
      </c>
      <c r="O104" s="137" t="s">
        <v>248</v>
      </c>
      <c r="P104" s="128"/>
      <c r="Q104" s="128"/>
      <c r="R104" s="128"/>
      <c r="S104" s="128"/>
      <c r="T104" s="128"/>
      <c r="U104" s="128"/>
      <c r="V104" s="128"/>
      <c r="W104" s="128" t="s">
        <v>249</v>
      </c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</row>
    <row r="105" spans="1:50" x14ac:dyDescent="0.2">
      <c r="A105" s="141" t="s">
        <v>162</v>
      </c>
      <c r="B105" s="142" t="s">
        <v>134</v>
      </c>
      <c r="C105" s="150" t="s">
        <v>135</v>
      </c>
      <c r="D105" s="143"/>
      <c r="E105" s="180"/>
      <c r="F105" s="188"/>
      <c r="G105" s="189">
        <f>SUMIF(W106:W108,"&lt;&gt;NOR",G106:G108)</f>
        <v>0</v>
      </c>
      <c r="H105" s="140"/>
      <c r="I105" s="139"/>
      <c r="J105" s="139">
        <f>SUM(J106:J108)</f>
        <v>0.01</v>
      </c>
      <c r="K105" s="139"/>
      <c r="L105" s="139">
        <f>SUM(L106:L108)</f>
        <v>0</v>
      </c>
      <c r="M105" s="140"/>
      <c r="N105" s="140"/>
      <c r="O105" s="140"/>
      <c r="W105" t="s">
        <v>163</v>
      </c>
    </row>
    <row r="106" spans="1:50" ht="22.5" outlineLevel="1" x14ac:dyDescent="0.2">
      <c r="A106" s="144">
        <v>50</v>
      </c>
      <c r="B106" s="145" t="s">
        <v>301</v>
      </c>
      <c r="C106" s="151" t="s">
        <v>302</v>
      </c>
      <c r="D106" s="146" t="s">
        <v>166</v>
      </c>
      <c r="E106" s="181">
        <v>35.228000000000002</v>
      </c>
      <c r="F106" s="190"/>
      <c r="G106" s="191">
        <f>ROUND(E106*F106,2)</f>
        <v>0</v>
      </c>
      <c r="H106" s="137">
        <v>21</v>
      </c>
      <c r="I106" s="136">
        <v>2.9E-4</v>
      </c>
      <c r="J106" s="136">
        <f>ROUND(E106*I106,2)</f>
        <v>0.01</v>
      </c>
      <c r="K106" s="136">
        <v>0</v>
      </c>
      <c r="L106" s="136">
        <f>ROUND(E106*K106,2)</f>
        <v>0</v>
      </c>
      <c r="M106" s="137" t="s">
        <v>259</v>
      </c>
      <c r="N106" s="137" t="s">
        <v>199</v>
      </c>
      <c r="O106" s="137" t="s">
        <v>168</v>
      </c>
      <c r="P106" s="128"/>
      <c r="Q106" s="128"/>
      <c r="R106" s="128"/>
      <c r="S106" s="128"/>
      <c r="T106" s="128"/>
      <c r="U106" s="128"/>
      <c r="V106" s="128"/>
      <c r="W106" s="128" t="s">
        <v>252</v>
      </c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</row>
    <row r="107" spans="1:50" outlineLevel="2" x14ac:dyDescent="0.2">
      <c r="A107" s="134"/>
      <c r="B107" s="135"/>
      <c r="C107" s="152" t="s">
        <v>481</v>
      </c>
      <c r="D107" s="138"/>
      <c r="E107" s="182"/>
      <c r="F107" s="192"/>
      <c r="G107" s="192"/>
      <c r="H107" s="137"/>
      <c r="I107" s="136"/>
      <c r="J107" s="136"/>
      <c r="K107" s="136"/>
      <c r="L107" s="136"/>
      <c r="M107" s="137"/>
      <c r="N107" s="137"/>
      <c r="O107" s="137"/>
      <c r="P107" s="128"/>
      <c r="Q107" s="128"/>
      <c r="R107" s="128"/>
      <c r="S107" s="128"/>
      <c r="T107" s="128"/>
      <c r="U107" s="128"/>
      <c r="V107" s="128"/>
      <c r="W107" s="128" t="s">
        <v>171</v>
      </c>
      <c r="X107" s="128">
        <v>0</v>
      </c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</row>
    <row r="108" spans="1:50" outlineLevel="3" x14ac:dyDescent="0.2">
      <c r="A108" s="134"/>
      <c r="B108" s="135"/>
      <c r="C108" s="152" t="s">
        <v>471</v>
      </c>
      <c r="D108" s="138"/>
      <c r="E108" s="182">
        <v>35.229999999999997</v>
      </c>
      <c r="F108" s="192"/>
      <c r="G108" s="192"/>
      <c r="H108" s="137"/>
      <c r="I108" s="136"/>
      <c r="J108" s="136"/>
      <c r="K108" s="136"/>
      <c r="L108" s="136"/>
      <c r="M108" s="137"/>
      <c r="N108" s="137"/>
      <c r="O108" s="137"/>
      <c r="P108" s="128"/>
      <c r="Q108" s="128"/>
      <c r="R108" s="128"/>
      <c r="S108" s="128"/>
      <c r="T108" s="128"/>
      <c r="U108" s="128"/>
      <c r="V108" s="128"/>
      <c r="W108" s="128" t="s">
        <v>171</v>
      </c>
      <c r="X108" s="128">
        <v>0</v>
      </c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</row>
    <row r="109" spans="1:50" x14ac:dyDescent="0.2">
      <c r="A109" s="141" t="s">
        <v>162</v>
      </c>
      <c r="B109" s="142" t="s">
        <v>136</v>
      </c>
      <c r="C109" s="150" t="s">
        <v>137</v>
      </c>
      <c r="D109" s="143"/>
      <c r="E109" s="180"/>
      <c r="F109" s="188"/>
      <c r="G109" s="189">
        <f>SUMIF(W110:W110,"&lt;&gt;NOR",G110:G110)</f>
        <v>0</v>
      </c>
      <c r="H109" s="140"/>
      <c r="I109" s="139"/>
      <c r="J109" s="139">
        <f>SUM(J110:J110)</f>
        <v>0</v>
      </c>
      <c r="K109" s="139"/>
      <c r="L109" s="139">
        <f>SUM(L110:L110)</f>
        <v>0</v>
      </c>
      <c r="M109" s="140"/>
      <c r="N109" s="140"/>
      <c r="O109" s="140"/>
      <c r="W109" t="s">
        <v>163</v>
      </c>
    </row>
    <row r="110" spans="1:50" outlineLevel="1" x14ac:dyDescent="0.2">
      <c r="A110" s="147">
        <v>51</v>
      </c>
      <c r="B110" s="148" t="s">
        <v>304</v>
      </c>
      <c r="C110" s="153" t="s">
        <v>305</v>
      </c>
      <c r="D110" s="149" t="s">
        <v>231</v>
      </c>
      <c r="E110" s="183">
        <v>1</v>
      </c>
      <c r="F110" s="193"/>
      <c r="G110" s="194">
        <f>ROUND(E110*F110,2)</f>
        <v>0</v>
      </c>
      <c r="H110" s="137">
        <v>21</v>
      </c>
      <c r="I110" s="136">
        <v>0</v>
      </c>
      <c r="J110" s="136">
        <f>ROUND(E110*I110,2)</f>
        <v>0</v>
      </c>
      <c r="K110" s="136">
        <v>0</v>
      </c>
      <c r="L110" s="136">
        <f>ROUND(E110*K110,2)</f>
        <v>0</v>
      </c>
      <c r="M110" s="137" t="s">
        <v>259</v>
      </c>
      <c r="N110" s="137" t="s">
        <v>199</v>
      </c>
      <c r="O110" s="137" t="s">
        <v>168</v>
      </c>
      <c r="P110" s="128"/>
      <c r="Q110" s="128"/>
      <c r="R110" s="128"/>
      <c r="S110" s="128"/>
      <c r="T110" s="128"/>
      <c r="U110" s="128"/>
      <c r="V110" s="128"/>
      <c r="W110" s="128" t="s">
        <v>306</v>
      </c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</row>
    <row r="111" spans="1:50" x14ac:dyDescent="0.2">
      <c r="A111" s="141" t="s">
        <v>162</v>
      </c>
      <c r="B111" s="142" t="s">
        <v>138</v>
      </c>
      <c r="C111" s="150" t="s">
        <v>139</v>
      </c>
      <c r="D111" s="143"/>
      <c r="E111" s="180"/>
      <c r="F111" s="188"/>
      <c r="G111" s="189">
        <f>SUMIF(W112:W117,"&lt;&gt;NOR",G112:G117)</f>
        <v>0</v>
      </c>
      <c r="H111" s="140"/>
      <c r="I111" s="139"/>
      <c r="J111" s="139">
        <f>SUM(J112:J117)</f>
        <v>0</v>
      </c>
      <c r="K111" s="139"/>
      <c r="L111" s="139">
        <f>SUM(L112:L117)</f>
        <v>0</v>
      </c>
      <c r="M111" s="140"/>
      <c r="N111" s="140"/>
      <c r="O111" s="140"/>
      <c r="W111" t="s">
        <v>163</v>
      </c>
    </row>
    <row r="112" spans="1:50" ht="22.5" outlineLevel="1" x14ac:dyDescent="0.2">
      <c r="A112" s="147">
        <v>52</v>
      </c>
      <c r="B112" s="148" t="s">
        <v>307</v>
      </c>
      <c r="C112" s="153" t="s">
        <v>308</v>
      </c>
      <c r="D112" s="149" t="s">
        <v>191</v>
      </c>
      <c r="E112" s="183">
        <v>11.899139999999999</v>
      </c>
      <c r="F112" s="193"/>
      <c r="G112" s="194">
        <f t="shared" ref="G112:G117" si="6">ROUND(E112*F112,2)</f>
        <v>0</v>
      </c>
      <c r="H112" s="137">
        <v>21</v>
      </c>
      <c r="I112" s="136">
        <v>0</v>
      </c>
      <c r="J112" s="136">
        <f t="shared" ref="J112:J117" si="7">ROUND(E112*I112,2)</f>
        <v>0</v>
      </c>
      <c r="K112" s="136">
        <v>0</v>
      </c>
      <c r="L112" s="136">
        <f t="shared" ref="L112:L117" si="8">ROUND(E112*K112,2)</f>
        <v>0</v>
      </c>
      <c r="M112" s="137" t="s">
        <v>167</v>
      </c>
      <c r="N112" s="137" t="s">
        <v>167</v>
      </c>
      <c r="O112" s="137" t="s">
        <v>309</v>
      </c>
      <c r="P112" s="128"/>
      <c r="Q112" s="128"/>
      <c r="R112" s="128"/>
      <c r="S112" s="128"/>
      <c r="T112" s="128"/>
      <c r="U112" s="128"/>
      <c r="V112" s="128"/>
      <c r="W112" s="128" t="s">
        <v>310</v>
      </c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</row>
    <row r="113" spans="1:50" ht="22.5" outlineLevel="1" x14ac:dyDescent="0.2">
      <c r="A113" s="147">
        <v>53</v>
      </c>
      <c r="B113" s="148" t="s">
        <v>311</v>
      </c>
      <c r="C113" s="153" t="s">
        <v>312</v>
      </c>
      <c r="D113" s="149" t="s">
        <v>191</v>
      </c>
      <c r="E113" s="183">
        <v>11.899139999999999</v>
      </c>
      <c r="F113" s="193"/>
      <c r="G113" s="194">
        <f t="shared" si="6"/>
        <v>0</v>
      </c>
      <c r="H113" s="137">
        <v>21</v>
      </c>
      <c r="I113" s="136">
        <v>0</v>
      </c>
      <c r="J113" s="136">
        <f t="shared" si="7"/>
        <v>0</v>
      </c>
      <c r="K113" s="136">
        <v>0</v>
      </c>
      <c r="L113" s="136">
        <f t="shared" si="8"/>
        <v>0</v>
      </c>
      <c r="M113" s="137" t="s">
        <v>167</v>
      </c>
      <c r="N113" s="137" t="s">
        <v>167</v>
      </c>
      <c r="O113" s="137" t="s">
        <v>309</v>
      </c>
      <c r="P113" s="128"/>
      <c r="Q113" s="128"/>
      <c r="R113" s="128"/>
      <c r="S113" s="128"/>
      <c r="T113" s="128"/>
      <c r="U113" s="128"/>
      <c r="V113" s="128"/>
      <c r="W113" s="128" t="s">
        <v>310</v>
      </c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</row>
    <row r="114" spans="1:50" ht="33.75" outlineLevel="1" x14ac:dyDescent="0.2">
      <c r="A114" s="147">
        <v>54</v>
      </c>
      <c r="B114" s="148" t="s">
        <v>313</v>
      </c>
      <c r="C114" s="153" t="s">
        <v>314</v>
      </c>
      <c r="D114" s="149" t="s">
        <v>191</v>
      </c>
      <c r="E114" s="183">
        <v>11.899139999999999</v>
      </c>
      <c r="F114" s="193"/>
      <c r="G114" s="194">
        <f t="shared" si="6"/>
        <v>0</v>
      </c>
      <c r="H114" s="137">
        <v>21</v>
      </c>
      <c r="I114" s="136">
        <v>0</v>
      </c>
      <c r="J114" s="136">
        <f t="shared" si="7"/>
        <v>0</v>
      </c>
      <c r="K114" s="136">
        <v>0</v>
      </c>
      <c r="L114" s="136">
        <f t="shared" si="8"/>
        <v>0</v>
      </c>
      <c r="M114" s="137" t="s">
        <v>167</v>
      </c>
      <c r="N114" s="137" t="s">
        <v>167</v>
      </c>
      <c r="O114" s="137" t="s">
        <v>309</v>
      </c>
      <c r="P114" s="128"/>
      <c r="Q114" s="128"/>
      <c r="R114" s="128"/>
      <c r="S114" s="128"/>
      <c r="T114" s="128"/>
      <c r="U114" s="128"/>
      <c r="V114" s="128"/>
      <c r="W114" s="128" t="s">
        <v>310</v>
      </c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</row>
    <row r="115" spans="1:50" outlineLevel="1" x14ac:dyDescent="0.2">
      <c r="A115" s="147">
        <v>55</v>
      </c>
      <c r="B115" s="148" t="s">
        <v>315</v>
      </c>
      <c r="C115" s="153" t="s">
        <v>316</v>
      </c>
      <c r="D115" s="149" t="s">
        <v>191</v>
      </c>
      <c r="E115" s="183">
        <v>11.899139999999999</v>
      </c>
      <c r="F115" s="193"/>
      <c r="G115" s="194">
        <f t="shared" si="6"/>
        <v>0</v>
      </c>
      <c r="H115" s="137">
        <v>21</v>
      </c>
      <c r="I115" s="136">
        <v>0</v>
      </c>
      <c r="J115" s="136">
        <f t="shared" si="7"/>
        <v>0</v>
      </c>
      <c r="K115" s="136">
        <v>0</v>
      </c>
      <c r="L115" s="136">
        <f t="shared" si="8"/>
        <v>0</v>
      </c>
      <c r="M115" s="137" t="s">
        <v>167</v>
      </c>
      <c r="N115" s="137" t="s">
        <v>167</v>
      </c>
      <c r="O115" s="137" t="s">
        <v>309</v>
      </c>
      <c r="P115" s="128"/>
      <c r="Q115" s="128"/>
      <c r="R115" s="128"/>
      <c r="S115" s="128"/>
      <c r="T115" s="128"/>
      <c r="U115" s="128"/>
      <c r="V115" s="128"/>
      <c r="W115" s="128" t="s">
        <v>310</v>
      </c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</row>
    <row r="116" spans="1:50" ht="22.5" outlineLevel="1" x14ac:dyDescent="0.2">
      <c r="A116" s="147">
        <v>56</v>
      </c>
      <c r="B116" s="148" t="s">
        <v>317</v>
      </c>
      <c r="C116" s="153" t="s">
        <v>318</v>
      </c>
      <c r="D116" s="149" t="s">
        <v>191</v>
      </c>
      <c r="E116" s="183">
        <v>11.899139999999999</v>
      </c>
      <c r="F116" s="193"/>
      <c r="G116" s="194">
        <f t="shared" si="6"/>
        <v>0</v>
      </c>
      <c r="H116" s="137">
        <v>21</v>
      </c>
      <c r="I116" s="136">
        <v>0</v>
      </c>
      <c r="J116" s="136">
        <f t="shared" si="7"/>
        <v>0</v>
      </c>
      <c r="K116" s="136">
        <v>0</v>
      </c>
      <c r="L116" s="136">
        <f t="shared" si="8"/>
        <v>0</v>
      </c>
      <c r="M116" s="137" t="s">
        <v>167</v>
      </c>
      <c r="N116" s="137" t="s">
        <v>167</v>
      </c>
      <c r="O116" s="137" t="s">
        <v>309</v>
      </c>
      <c r="P116" s="128"/>
      <c r="Q116" s="128"/>
      <c r="R116" s="128"/>
      <c r="S116" s="128"/>
      <c r="T116" s="128"/>
      <c r="U116" s="128"/>
      <c r="V116" s="128"/>
      <c r="W116" s="128" t="s">
        <v>310</v>
      </c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</row>
    <row r="117" spans="1:50" ht="22.5" outlineLevel="1" x14ac:dyDescent="0.2">
      <c r="A117" s="144">
        <v>57</v>
      </c>
      <c r="B117" s="145" t="s">
        <v>319</v>
      </c>
      <c r="C117" s="151" t="s">
        <v>320</v>
      </c>
      <c r="D117" s="146" t="s">
        <v>191</v>
      </c>
      <c r="E117" s="181">
        <v>11.899139999999999</v>
      </c>
      <c r="F117" s="190"/>
      <c r="G117" s="191">
        <f t="shared" si="6"/>
        <v>0</v>
      </c>
      <c r="H117" s="137">
        <v>21</v>
      </c>
      <c r="I117" s="136">
        <v>0</v>
      </c>
      <c r="J117" s="136">
        <f t="shared" si="7"/>
        <v>0</v>
      </c>
      <c r="K117" s="136">
        <v>0</v>
      </c>
      <c r="L117" s="136">
        <f t="shared" si="8"/>
        <v>0</v>
      </c>
      <c r="M117" s="137" t="s">
        <v>167</v>
      </c>
      <c r="N117" s="137" t="s">
        <v>167</v>
      </c>
      <c r="O117" s="137" t="s">
        <v>309</v>
      </c>
      <c r="P117" s="128"/>
      <c r="Q117" s="128"/>
      <c r="R117" s="128"/>
      <c r="S117" s="128"/>
      <c r="T117" s="128"/>
      <c r="U117" s="128"/>
      <c r="V117" s="128"/>
      <c r="W117" s="128" t="s">
        <v>310</v>
      </c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</row>
    <row r="118" spans="1:50" x14ac:dyDescent="0.2">
      <c r="A118" s="3"/>
      <c r="B118" s="4"/>
      <c r="C118" s="154"/>
      <c r="D118" s="5"/>
      <c r="E118" s="179"/>
      <c r="F118" s="187"/>
      <c r="G118" s="187"/>
      <c r="H118" s="3"/>
      <c r="I118" s="3"/>
      <c r="J118" s="3"/>
      <c r="K118" s="3"/>
      <c r="L118" s="3"/>
      <c r="M118" s="3"/>
      <c r="N118" s="3"/>
      <c r="O118" s="3"/>
      <c r="U118">
        <v>12</v>
      </c>
      <c r="V118">
        <v>21</v>
      </c>
      <c r="W118" t="s">
        <v>154</v>
      </c>
    </row>
    <row r="119" spans="1:50" x14ac:dyDescent="0.2">
      <c r="A119" s="131"/>
      <c r="B119" s="132" t="s">
        <v>31</v>
      </c>
      <c r="C119" s="155"/>
      <c r="D119" s="133"/>
      <c r="E119" s="184"/>
      <c r="F119" s="195"/>
      <c r="G119" s="196">
        <f>G8+G13+G25+G33+G37+G39+G41+G65+G67+G69+G71+G82+G84+G89+G97+G105+G109+G111</f>
        <v>0</v>
      </c>
      <c r="H119" s="3"/>
      <c r="I119" s="3"/>
      <c r="J119" s="3"/>
      <c r="K119" s="3"/>
      <c r="L119" s="3"/>
      <c r="M119" s="3"/>
      <c r="N119" s="3"/>
      <c r="O119" s="3"/>
      <c r="U119">
        <f>SUMIF(H7:H117,U118,G7:G117)</f>
        <v>0</v>
      </c>
      <c r="V119">
        <f>SUMIF(H7:H117,V118,G7:G117)</f>
        <v>0</v>
      </c>
      <c r="W119" t="s">
        <v>321</v>
      </c>
    </row>
    <row r="120" spans="1:50" x14ac:dyDescent="0.2">
      <c r="A120" s="3"/>
      <c r="B120" s="4"/>
      <c r="C120" s="154"/>
      <c r="D120" s="5"/>
      <c r="E120" s="179"/>
      <c r="F120" s="187"/>
      <c r="G120" s="187"/>
      <c r="H120" s="3"/>
      <c r="I120" s="3"/>
      <c r="J120" s="3"/>
      <c r="K120" s="3"/>
      <c r="L120" s="3"/>
      <c r="M120" s="3"/>
      <c r="N120" s="3"/>
      <c r="O120" s="3"/>
    </row>
    <row r="121" spans="1:50" x14ac:dyDescent="0.2">
      <c r="A121" s="3"/>
      <c r="B121" s="4"/>
      <c r="C121" s="154"/>
      <c r="D121" s="5"/>
      <c r="E121" s="179"/>
      <c r="F121" s="187"/>
      <c r="G121" s="187"/>
      <c r="H121" s="3"/>
      <c r="I121" s="3"/>
      <c r="J121" s="3"/>
      <c r="K121" s="3"/>
      <c r="L121" s="3"/>
      <c r="M121" s="3"/>
      <c r="N121" s="3"/>
      <c r="O121" s="3"/>
    </row>
    <row r="122" spans="1:50" x14ac:dyDescent="0.2">
      <c r="A122" s="266" t="s">
        <v>322</v>
      </c>
      <c r="B122" s="266"/>
      <c r="C122" s="267"/>
      <c r="D122" s="5"/>
      <c r="E122" s="179"/>
      <c r="F122" s="187"/>
      <c r="G122" s="187"/>
      <c r="H122" s="3"/>
      <c r="I122" s="3"/>
      <c r="J122" s="3"/>
      <c r="K122" s="3"/>
      <c r="L122" s="3"/>
      <c r="M122" s="3"/>
      <c r="N122" s="3"/>
      <c r="O122" s="3"/>
    </row>
    <row r="123" spans="1:50" x14ac:dyDescent="0.2">
      <c r="A123" s="247"/>
      <c r="B123" s="248"/>
      <c r="C123" s="249"/>
      <c r="D123" s="248"/>
      <c r="E123" s="248"/>
      <c r="F123" s="248"/>
      <c r="G123" s="250"/>
      <c r="H123" s="3"/>
      <c r="I123" s="3"/>
      <c r="J123" s="3"/>
      <c r="K123" s="3"/>
      <c r="L123" s="3"/>
      <c r="M123" s="3"/>
      <c r="N123" s="3"/>
      <c r="O123" s="3"/>
      <c r="W123" t="s">
        <v>323</v>
      </c>
    </row>
    <row r="124" spans="1:50" x14ac:dyDescent="0.2">
      <c r="A124" s="251"/>
      <c r="B124" s="252"/>
      <c r="C124" s="253"/>
      <c r="D124" s="252"/>
      <c r="E124" s="252"/>
      <c r="F124" s="252"/>
      <c r="G124" s="254"/>
      <c r="H124" s="3"/>
      <c r="I124" s="3"/>
      <c r="J124" s="3"/>
      <c r="K124" s="3"/>
      <c r="L124" s="3"/>
      <c r="M124" s="3"/>
      <c r="N124" s="3"/>
      <c r="O124" s="3"/>
    </row>
    <row r="125" spans="1:50" x14ac:dyDescent="0.2">
      <c r="A125" s="251"/>
      <c r="B125" s="252"/>
      <c r="C125" s="253"/>
      <c r="D125" s="252"/>
      <c r="E125" s="252"/>
      <c r="F125" s="252"/>
      <c r="G125" s="254"/>
      <c r="H125" s="3"/>
      <c r="I125" s="3"/>
      <c r="J125" s="3"/>
      <c r="K125" s="3"/>
      <c r="L125" s="3"/>
      <c r="M125" s="3"/>
      <c r="N125" s="3"/>
      <c r="O125" s="3"/>
    </row>
    <row r="126" spans="1:50" x14ac:dyDescent="0.2">
      <c r="A126" s="251"/>
      <c r="B126" s="252"/>
      <c r="C126" s="253"/>
      <c r="D126" s="252"/>
      <c r="E126" s="252"/>
      <c r="F126" s="252"/>
      <c r="G126" s="254"/>
      <c r="H126" s="3"/>
      <c r="I126" s="3"/>
      <c r="J126" s="3"/>
      <c r="K126" s="3"/>
      <c r="L126" s="3"/>
      <c r="M126" s="3"/>
      <c r="N126" s="3"/>
      <c r="O126" s="3"/>
    </row>
    <row r="127" spans="1:50" x14ac:dyDescent="0.2">
      <c r="A127" s="255"/>
      <c r="B127" s="256"/>
      <c r="C127" s="257"/>
      <c r="D127" s="256"/>
      <c r="E127" s="256"/>
      <c r="F127" s="256"/>
      <c r="G127" s="258"/>
      <c r="H127" s="3"/>
      <c r="I127" s="3"/>
      <c r="J127" s="3"/>
      <c r="K127" s="3"/>
      <c r="L127" s="3"/>
      <c r="M127" s="3"/>
      <c r="N127" s="3"/>
      <c r="O127" s="3"/>
    </row>
    <row r="128" spans="1:50" x14ac:dyDescent="0.2">
      <c r="A128" s="3"/>
      <c r="B128" s="4"/>
      <c r="C128" s="154"/>
      <c r="D128" s="5"/>
      <c r="E128" s="179"/>
      <c r="F128" s="187"/>
      <c r="G128" s="187"/>
      <c r="H128" s="3"/>
      <c r="I128" s="3"/>
      <c r="J128" s="3"/>
      <c r="K128" s="3"/>
      <c r="L128" s="3"/>
      <c r="M128" s="3"/>
      <c r="N128" s="3"/>
      <c r="O128" s="3"/>
    </row>
    <row r="129" spans="3:23" x14ac:dyDescent="0.2">
      <c r="C129" s="156"/>
      <c r="D129" s="8"/>
      <c r="W129" t="s">
        <v>324</v>
      </c>
    </row>
    <row r="130" spans="3:23" x14ac:dyDescent="0.2">
      <c r="D130" s="8"/>
    </row>
    <row r="131" spans="3:23" x14ac:dyDescent="0.2">
      <c r="D131" s="8"/>
    </row>
    <row r="132" spans="3:23" x14ac:dyDescent="0.2">
      <c r="D132" s="8"/>
    </row>
    <row r="133" spans="3:23" x14ac:dyDescent="0.2">
      <c r="D133" s="8"/>
    </row>
    <row r="134" spans="3:23" x14ac:dyDescent="0.2">
      <c r="D134" s="8"/>
    </row>
    <row r="135" spans="3:23" x14ac:dyDescent="0.2">
      <c r="D135" s="8"/>
    </row>
    <row r="136" spans="3:23" x14ac:dyDescent="0.2">
      <c r="D136" s="8"/>
    </row>
    <row r="137" spans="3:23" x14ac:dyDescent="0.2">
      <c r="D137" s="8"/>
    </row>
    <row r="138" spans="3:23" x14ac:dyDescent="0.2">
      <c r="D138" s="8"/>
    </row>
    <row r="139" spans="3:23" x14ac:dyDescent="0.2">
      <c r="D139" s="8"/>
    </row>
    <row r="140" spans="3:23" x14ac:dyDescent="0.2">
      <c r="D140" s="8"/>
    </row>
    <row r="141" spans="3:23" x14ac:dyDescent="0.2">
      <c r="D141" s="8"/>
    </row>
    <row r="142" spans="3:23" x14ac:dyDescent="0.2">
      <c r="D142" s="8"/>
    </row>
    <row r="143" spans="3:23" x14ac:dyDescent="0.2">
      <c r="D143" s="8"/>
    </row>
    <row r="144" spans="3:23" x14ac:dyDescent="0.2">
      <c r="D144" s="8"/>
    </row>
    <row r="145" spans="4:4" x14ac:dyDescent="0.2">
      <c r="D145" s="8"/>
    </row>
    <row r="146" spans="4:4" x14ac:dyDescent="0.2">
      <c r="D146" s="8"/>
    </row>
    <row r="147" spans="4:4" x14ac:dyDescent="0.2">
      <c r="D147" s="8"/>
    </row>
    <row r="148" spans="4:4" x14ac:dyDescent="0.2">
      <c r="D148" s="8"/>
    </row>
    <row r="149" spans="4:4" x14ac:dyDescent="0.2">
      <c r="D149" s="8"/>
    </row>
    <row r="150" spans="4:4" x14ac:dyDescent="0.2">
      <c r="D150" s="8"/>
    </row>
    <row r="151" spans="4:4" x14ac:dyDescent="0.2">
      <c r="D151" s="8"/>
    </row>
    <row r="152" spans="4:4" x14ac:dyDescent="0.2">
      <c r="D152" s="8"/>
    </row>
    <row r="153" spans="4:4" x14ac:dyDescent="0.2">
      <c r="D153" s="8"/>
    </row>
    <row r="154" spans="4:4" x14ac:dyDescent="0.2">
      <c r="D154" s="8"/>
    </row>
    <row r="155" spans="4:4" x14ac:dyDescent="0.2">
      <c r="D155" s="8"/>
    </row>
    <row r="156" spans="4:4" x14ac:dyDescent="0.2">
      <c r="D156" s="8"/>
    </row>
    <row r="157" spans="4:4" x14ac:dyDescent="0.2">
      <c r="D157" s="8"/>
    </row>
    <row r="158" spans="4:4" x14ac:dyDescent="0.2">
      <c r="D158" s="8"/>
    </row>
    <row r="159" spans="4:4" x14ac:dyDescent="0.2">
      <c r="D159" s="8"/>
    </row>
    <row r="160" spans="4:4" x14ac:dyDescent="0.2">
      <c r="D160" s="8"/>
    </row>
    <row r="161" spans="4:4" x14ac:dyDescent="0.2">
      <c r="D161" s="8"/>
    </row>
    <row r="162" spans="4:4" x14ac:dyDescent="0.2">
      <c r="D162" s="8"/>
    </row>
    <row r="163" spans="4:4" x14ac:dyDescent="0.2">
      <c r="D163" s="8"/>
    </row>
    <row r="164" spans="4:4" x14ac:dyDescent="0.2">
      <c r="D164" s="8"/>
    </row>
    <row r="165" spans="4:4" x14ac:dyDescent="0.2">
      <c r="D165" s="8"/>
    </row>
    <row r="166" spans="4:4" x14ac:dyDescent="0.2">
      <c r="D166" s="8"/>
    </row>
    <row r="167" spans="4:4" x14ac:dyDescent="0.2">
      <c r="D167" s="8"/>
    </row>
    <row r="168" spans="4:4" x14ac:dyDescent="0.2">
      <c r="D168" s="8"/>
    </row>
    <row r="169" spans="4:4" x14ac:dyDescent="0.2">
      <c r="D169" s="8"/>
    </row>
    <row r="170" spans="4:4" x14ac:dyDescent="0.2">
      <c r="D170" s="8"/>
    </row>
    <row r="171" spans="4:4" x14ac:dyDescent="0.2">
      <c r="D171" s="8"/>
    </row>
    <row r="172" spans="4:4" x14ac:dyDescent="0.2">
      <c r="D172" s="8"/>
    </row>
    <row r="173" spans="4:4" x14ac:dyDescent="0.2">
      <c r="D173" s="8"/>
    </row>
    <row r="174" spans="4:4" x14ac:dyDescent="0.2">
      <c r="D174" s="8"/>
    </row>
    <row r="175" spans="4:4" x14ac:dyDescent="0.2">
      <c r="D175" s="8"/>
    </row>
    <row r="176" spans="4:4" x14ac:dyDescent="0.2">
      <c r="D176" s="8"/>
    </row>
    <row r="177" spans="4:4" x14ac:dyDescent="0.2">
      <c r="D177" s="8"/>
    </row>
    <row r="178" spans="4:4" x14ac:dyDescent="0.2">
      <c r="D178" s="8"/>
    </row>
    <row r="179" spans="4:4" x14ac:dyDescent="0.2">
      <c r="D179" s="8"/>
    </row>
    <row r="180" spans="4:4" x14ac:dyDescent="0.2">
      <c r="D180" s="8"/>
    </row>
    <row r="181" spans="4:4" x14ac:dyDescent="0.2">
      <c r="D181" s="8"/>
    </row>
    <row r="182" spans="4:4" x14ac:dyDescent="0.2">
      <c r="D182" s="8"/>
    </row>
    <row r="183" spans="4:4" x14ac:dyDescent="0.2">
      <c r="D183" s="8"/>
    </row>
    <row r="184" spans="4:4" x14ac:dyDescent="0.2">
      <c r="D184" s="8"/>
    </row>
    <row r="185" spans="4:4" x14ac:dyDescent="0.2">
      <c r="D185" s="8"/>
    </row>
    <row r="186" spans="4:4" x14ac:dyDescent="0.2">
      <c r="D186" s="8"/>
    </row>
    <row r="187" spans="4:4" x14ac:dyDescent="0.2">
      <c r="D187" s="8"/>
    </row>
    <row r="188" spans="4:4" x14ac:dyDescent="0.2">
      <c r="D188" s="8"/>
    </row>
    <row r="189" spans="4:4" x14ac:dyDescent="0.2">
      <c r="D189" s="8"/>
    </row>
    <row r="190" spans="4:4" x14ac:dyDescent="0.2">
      <c r="D190" s="8"/>
    </row>
    <row r="191" spans="4:4" x14ac:dyDescent="0.2">
      <c r="D191" s="8"/>
    </row>
    <row r="192" spans="4:4" x14ac:dyDescent="0.2">
      <c r="D192" s="8"/>
    </row>
    <row r="193" spans="4:4" x14ac:dyDescent="0.2">
      <c r="D193" s="8"/>
    </row>
    <row r="194" spans="4:4" x14ac:dyDescent="0.2">
      <c r="D194" s="8"/>
    </row>
    <row r="195" spans="4:4" x14ac:dyDescent="0.2">
      <c r="D195" s="8"/>
    </row>
    <row r="196" spans="4:4" x14ac:dyDescent="0.2">
      <c r="D196" s="8"/>
    </row>
    <row r="197" spans="4:4" x14ac:dyDescent="0.2">
      <c r="D197" s="8"/>
    </row>
    <row r="198" spans="4:4" x14ac:dyDescent="0.2">
      <c r="D198" s="8"/>
    </row>
    <row r="199" spans="4:4" x14ac:dyDescent="0.2">
      <c r="D199" s="8"/>
    </row>
    <row r="200" spans="4:4" x14ac:dyDescent="0.2">
      <c r="D200" s="8"/>
    </row>
    <row r="201" spans="4:4" x14ac:dyDescent="0.2">
      <c r="D201" s="8"/>
    </row>
    <row r="202" spans="4:4" x14ac:dyDescent="0.2">
      <c r="D202" s="8"/>
    </row>
    <row r="203" spans="4:4" x14ac:dyDescent="0.2">
      <c r="D203" s="8"/>
    </row>
    <row r="204" spans="4:4" x14ac:dyDescent="0.2">
      <c r="D204" s="8"/>
    </row>
    <row r="205" spans="4:4" x14ac:dyDescent="0.2">
      <c r="D205" s="8"/>
    </row>
    <row r="206" spans="4:4" x14ac:dyDescent="0.2">
      <c r="D206" s="8"/>
    </row>
    <row r="207" spans="4:4" x14ac:dyDescent="0.2">
      <c r="D207" s="8"/>
    </row>
    <row r="208" spans="4:4" x14ac:dyDescent="0.2">
      <c r="D208" s="8"/>
    </row>
    <row r="209" spans="4:4" x14ac:dyDescent="0.2">
      <c r="D209" s="8"/>
    </row>
    <row r="210" spans="4:4" x14ac:dyDescent="0.2">
      <c r="D210" s="8"/>
    </row>
    <row r="211" spans="4:4" x14ac:dyDescent="0.2">
      <c r="D211" s="8"/>
    </row>
    <row r="212" spans="4:4" x14ac:dyDescent="0.2">
      <c r="D212" s="8"/>
    </row>
    <row r="213" spans="4:4" x14ac:dyDescent="0.2">
      <c r="D213" s="8"/>
    </row>
    <row r="214" spans="4:4" x14ac:dyDescent="0.2">
      <c r="D214" s="8"/>
    </row>
    <row r="215" spans="4:4" x14ac:dyDescent="0.2">
      <c r="D215" s="8"/>
    </row>
    <row r="216" spans="4:4" x14ac:dyDescent="0.2">
      <c r="D216" s="8"/>
    </row>
    <row r="217" spans="4:4" x14ac:dyDescent="0.2">
      <c r="D217" s="8"/>
    </row>
    <row r="218" spans="4:4" x14ac:dyDescent="0.2">
      <c r="D218" s="8"/>
    </row>
    <row r="219" spans="4:4" x14ac:dyDescent="0.2">
      <c r="D219" s="8"/>
    </row>
    <row r="220" spans="4:4" x14ac:dyDescent="0.2">
      <c r="D220" s="8"/>
    </row>
    <row r="221" spans="4:4" x14ac:dyDescent="0.2">
      <c r="D221" s="8"/>
    </row>
    <row r="222" spans="4:4" x14ac:dyDescent="0.2">
      <c r="D222" s="8"/>
    </row>
    <row r="223" spans="4:4" x14ac:dyDescent="0.2">
      <c r="D223" s="8"/>
    </row>
    <row r="224" spans="4:4" x14ac:dyDescent="0.2">
      <c r="D224" s="8"/>
    </row>
    <row r="225" spans="4:4" x14ac:dyDescent="0.2">
      <c r="D225" s="8"/>
    </row>
    <row r="226" spans="4:4" x14ac:dyDescent="0.2">
      <c r="D226" s="8"/>
    </row>
    <row r="227" spans="4:4" x14ac:dyDescent="0.2">
      <c r="D227" s="8"/>
    </row>
    <row r="228" spans="4:4" x14ac:dyDescent="0.2">
      <c r="D228" s="8"/>
    </row>
    <row r="229" spans="4:4" x14ac:dyDescent="0.2">
      <c r="D229" s="8"/>
    </row>
    <row r="230" spans="4:4" x14ac:dyDescent="0.2">
      <c r="D230" s="8"/>
    </row>
    <row r="231" spans="4:4" x14ac:dyDescent="0.2">
      <c r="D231" s="8"/>
    </row>
    <row r="232" spans="4:4" x14ac:dyDescent="0.2">
      <c r="D232" s="8"/>
    </row>
    <row r="233" spans="4:4" x14ac:dyDescent="0.2">
      <c r="D233" s="8"/>
    </row>
    <row r="234" spans="4:4" x14ac:dyDescent="0.2">
      <c r="D234" s="8"/>
    </row>
    <row r="235" spans="4:4" x14ac:dyDescent="0.2">
      <c r="D235" s="8"/>
    </row>
    <row r="236" spans="4:4" x14ac:dyDescent="0.2">
      <c r="D236" s="8"/>
    </row>
    <row r="237" spans="4:4" x14ac:dyDescent="0.2">
      <c r="D237" s="8"/>
    </row>
    <row r="238" spans="4:4" x14ac:dyDescent="0.2">
      <c r="D238" s="8"/>
    </row>
    <row r="239" spans="4:4" x14ac:dyDescent="0.2">
      <c r="D239" s="8"/>
    </row>
    <row r="240" spans="4:4" x14ac:dyDescent="0.2">
      <c r="D240" s="8"/>
    </row>
    <row r="241" spans="4:4" x14ac:dyDescent="0.2">
      <c r="D241" s="8"/>
    </row>
    <row r="242" spans="4:4" x14ac:dyDescent="0.2">
      <c r="D242" s="8"/>
    </row>
    <row r="243" spans="4:4" x14ac:dyDescent="0.2">
      <c r="D243" s="8"/>
    </row>
    <row r="244" spans="4:4" x14ac:dyDescent="0.2">
      <c r="D244" s="8"/>
    </row>
    <row r="245" spans="4:4" x14ac:dyDescent="0.2">
      <c r="D245" s="8"/>
    </row>
    <row r="246" spans="4:4" x14ac:dyDescent="0.2">
      <c r="D246" s="8"/>
    </row>
    <row r="247" spans="4:4" x14ac:dyDescent="0.2">
      <c r="D247" s="8"/>
    </row>
    <row r="248" spans="4:4" x14ac:dyDescent="0.2">
      <c r="D248" s="8"/>
    </row>
    <row r="249" spans="4:4" x14ac:dyDescent="0.2">
      <c r="D249" s="8"/>
    </row>
    <row r="250" spans="4:4" x14ac:dyDescent="0.2">
      <c r="D250" s="8"/>
    </row>
    <row r="251" spans="4:4" x14ac:dyDescent="0.2">
      <c r="D251" s="8"/>
    </row>
    <row r="252" spans="4:4" x14ac:dyDescent="0.2">
      <c r="D252" s="8"/>
    </row>
    <row r="253" spans="4:4" x14ac:dyDescent="0.2">
      <c r="D253" s="8"/>
    </row>
    <row r="254" spans="4:4" x14ac:dyDescent="0.2">
      <c r="D254" s="8"/>
    </row>
    <row r="255" spans="4:4" x14ac:dyDescent="0.2">
      <c r="D255" s="8"/>
    </row>
    <row r="256" spans="4:4" x14ac:dyDescent="0.2">
      <c r="D256" s="8"/>
    </row>
    <row r="257" spans="4:4" x14ac:dyDescent="0.2">
      <c r="D257" s="8"/>
    </row>
    <row r="258" spans="4:4" x14ac:dyDescent="0.2">
      <c r="D258" s="8"/>
    </row>
    <row r="259" spans="4:4" x14ac:dyDescent="0.2">
      <c r="D259" s="8"/>
    </row>
    <row r="260" spans="4:4" x14ac:dyDescent="0.2">
      <c r="D260" s="8"/>
    </row>
    <row r="261" spans="4:4" x14ac:dyDescent="0.2">
      <c r="D261" s="8"/>
    </row>
    <row r="262" spans="4:4" x14ac:dyDescent="0.2">
      <c r="D262" s="8"/>
    </row>
    <row r="263" spans="4:4" x14ac:dyDescent="0.2">
      <c r="D263" s="8"/>
    </row>
    <row r="264" spans="4:4" x14ac:dyDescent="0.2">
      <c r="D264" s="8"/>
    </row>
    <row r="265" spans="4:4" x14ac:dyDescent="0.2">
      <c r="D265" s="8"/>
    </row>
    <row r="266" spans="4:4" x14ac:dyDescent="0.2">
      <c r="D266" s="8"/>
    </row>
    <row r="267" spans="4:4" x14ac:dyDescent="0.2">
      <c r="D267" s="8"/>
    </row>
    <row r="268" spans="4:4" x14ac:dyDescent="0.2">
      <c r="D268" s="8"/>
    </row>
    <row r="269" spans="4:4" x14ac:dyDescent="0.2">
      <c r="D269" s="8"/>
    </row>
    <row r="270" spans="4:4" x14ac:dyDescent="0.2">
      <c r="D270" s="8"/>
    </row>
    <row r="271" spans="4:4" x14ac:dyDescent="0.2">
      <c r="D271" s="8"/>
    </row>
    <row r="272" spans="4:4" x14ac:dyDescent="0.2">
      <c r="D272" s="8"/>
    </row>
    <row r="273" spans="4:4" x14ac:dyDescent="0.2">
      <c r="D273" s="8"/>
    </row>
    <row r="274" spans="4:4" x14ac:dyDescent="0.2">
      <c r="D274" s="8"/>
    </row>
    <row r="275" spans="4:4" x14ac:dyDescent="0.2">
      <c r="D275" s="8"/>
    </row>
    <row r="276" spans="4:4" x14ac:dyDescent="0.2">
      <c r="D276" s="8"/>
    </row>
    <row r="277" spans="4:4" x14ac:dyDescent="0.2">
      <c r="D277" s="8"/>
    </row>
    <row r="278" spans="4:4" x14ac:dyDescent="0.2">
      <c r="D278" s="8"/>
    </row>
    <row r="279" spans="4:4" x14ac:dyDescent="0.2">
      <c r="D279" s="8"/>
    </row>
    <row r="280" spans="4:4" x14ac:dyDescent="0.2">
      <c r="D280" s="8"/>
    </row>
    <row r="281" spans="4:4" x14ac:dyDescent="0.2">
      <c r="D281" s="8"/>
    </row>
    <row r="282" spans="4:4" x14ac:dyDescent="0.2">
      <c r="D282" s="8"/>
    </row>
    <row r="283" spans="4:4" x14ac:dyDescent="0.2">
      <c r="D283" s="8"/>
    </row>
    <row r="284" spans="4:4" x14ac:dyDescent="0.2">
      <c r="D284" s="8"/>
    </row>
    <row r="285" spans="4:4" x14ac:dyDescent="0.2">
      <c r="D285" s="8"/>
    </row>
    <row r="286" spans="4:4" x14ac:dyDescent="0.2">
      <c r="D286" s="8"/>
    </row>
    <row r="287" spans="4:4" x14ac:dyDescent="0.2">
      <c r="D287" s="8"/>
    </row>
    <row r="288" spans="4:4" x14ac:dyDescent="0.2">
      <c r="D288" s="8"/>
    </row>
    <row r="289" spans="4:4" x14ac:dyDescent="0.2">
      <c r="D289" s="8"/>
    </row>
    <row r="290" spans="4:4" x14ac:dyDescent="0.2">
      <c r="D290" s="8"/>
    </row>
    <row r="291" spans="4:4" x14ac:dyDescent="0.2">
      <c r="D291" s="8"/>
    </row>
    <row r="292" spans="4:4" x14ac:dyDescent="0.2">
      <c r="D292" s="8"/>
    </row>
    <row r="293" spans="4:4" x14ac:dyDescent="0.2">
      <c r="D293" s="8"/>
    </row>
    <row r="294" spans="4:4" x14ac:dyDescent="0.2">
      <c r="D294" s="8"/>
    </row>
    <row r="295" spans="4:4" x14ac:dyDescent="0.2">
      <c r="D295" s="8"/>
    </row>
    <row r="296" spans="4:4" x14ac:dyDescent="0.2">
      <c r="D296" s="8"/>
    </row>
    <row r="297" spans="4:4" x14ac:dyDescent="0.2">
      <c r="D297" s="8"/>
    </row>
    <row r="298" spans="4:4" x14ac:dyDescent="0.2">
      <c r="D298" s="8"/>
    </row>
    <row r="299" spans="4:4" x14ac:dyDescent="0.2">
      <c r="D299" s="8"/>
    </row>
    <row r="300" spans="4:4" x14ac:dyDescent="0.2">
      <c r="D300" s="8"/>
    </row>
    <row r="301" spans="4:4" x14ac:dyDescent="0.2">
      <c r="D301" s="8"/>
    </row>
    <row r="302" spans="4:4" x14ac:dyDescent="0.2">
      <c r="D302" s="8"/>
    </row>
    <row r="303" spans="4:4" x14ac:dyDescent="0.2">
      <c r="D303" s="8"/>
    </row>
    <row r="304" spans="4:4" x14ac:dyDescent="0.2">
      <c r="D304" s="8"/>
    </row>
    <row r="305" spans="4:4" x14ac:dyDescent="0.2">
      <c r="D305" s="8"/>
    </row>
    <row r="306" spans="4:4" x14ac:dyDescent="0.2">
      <c r="D306" s="8"/>
    </row>
    <row r="307" spans="4:4" x14ac:dyDescent="0.2">
      <c r="D307" s="8"/>
    </row>
    <row r="308" spans="4:4" x14ac:dyDescent="0.2">
      <c r="D308" s="8"/>
    </row>
    <row r="309" spans="4:4" x14ac:dyDescent="0.2">
      <c r="D309" s="8"/>
    </row>
    <row r="310" spans="4:4" x14ac:dyDescent="0.2">
      <c r="D310" s="8"/>
    </row>
    <row r="311" spans="4:4" x14ac:dyDescent="0.2">
      <c r="D311" s="8"/>
    </row>
    <row r="312" spans="4:4" x14ac:dyDescent="0.2">
      <c r="D312" s="8"/>
    </row>
    <row r="313" spans="4:4" x14ac:dyDescent="0.2">
      <c r="D313" s="8"/>
    </row>
    <row r="314" spans="4:4" x14ac:dyDescent="0.2">
      <c r="D314" s="8"/>
    </row>
    <row r="315" spans="4:4" x14ac:dyDescent="0.2">
      <c r="D315" s="8"/>
    </row>
    <row r="316" spans="4:4" x14ac:dyDescent="0.2">
      <c r="D316" s="8"/>
    </row>
    <row r="317" spans="4:4" x14ac:dyDescent="0.2">
      <c r="D317" s="8"/>
    </row>
    <row r="318" spans="4:4" x14ac:dyDescent="0.2">
      <c r="D318" s="8"/>
    </row>
    <row r="319" spans="4:4" x14ac:dyDescent="0.2">
      <c r="D319" s="8"/>
    </row>
    <row r="320" spans="4:4" x14ac:dyDescent="0.2">
      <c r="D320" s="8"/>
    </row>
    <row r="321" spans="4:4" x14ac:dyDescent="0.2">
      <c r="D321" s="8"/>
    </row>
    <row r="322" spans="4:4" x14ac:dyDescent="0.2">
      <c r="D322" s="8"/>
    </row>
    <row r="323" spans="4:4" x14ac:dyDescent="0.2">
      <c r="D323" s="8"/>
    </row>
    <row r="324" spans="4:4" x14ac:dyDescent="0.2">
      <c r="D324" s="8"/>
    </row>
    <row r="325" spans="4:4" x14ac:dyDescent="0.2">
      <c r="D325" s="8"/>
    </row>
    <row r="326" spans="4:4" x14ac:dyDescent="0.2">
      <c r="D326" s="8"/>
    </row>
    <row r="327" spans="4:4" x14ac:dyDescent="0.2">
      <c r="D327" s="8"/>
    </row>
    <row r="328" spans="4:4" x14ac:dyDescent="0.2">
      <c r="D328" s="8"/>
    </row>
    <row r="329" spans="4:4" x14ac:dyDescent="0.2">
      <c r="D329" s="8"/>
    </row>
    <row r="330" spans="4:4" x14ac:dyDescent="0.2">
      <c r="D330" s="8"/>
    </row>
    <row r="331" spans="4:4" x14ac:dyDescent="0.2">
      <c r="D331" s="8"/>
    </row>
    <row r="332" spans="4:4" x14ac:dyDescent="0.2">
      <c r="D332" s="8"/>
    </row>
    <row r="333" spans="4:4" x14ac:dyDescent="0.2">
      <c r="D333" s="8"/>
    </row>
    <row r="334" spans="4:4" x14ac:dyDescent="0.2">
      <c r="D334" s="8"/>
    </row>
    <row r="335" spans="4:4" x14ac:dyDescent="0.2">
      <c r="D335" s="8"/>
    </row>
    <row r="336" spans="4:4" x14ac:dyDescent="0.2">
      <c r="D336" s="8"/>
    </row>
    <row r="337" spans="4:4" x14ac:dyDescent="0.2">
      <c r="D337" s="8"/>
    </row>
    <row r="338" spans="4:4" x14ac:dyDescent="0.2">
      <c r="D338" s="8"/>
    </row>
    <row r="339" spans="4:4" x14ac:dyDescent="0.2">
      <c r="D339" s="8"/>
    </row>
    <row r="340" spans="4:4" x14ac:dyDescent="0.2">
      <c r="D340" s="8"/>
    </row>
    <row r="341" spans="4:4" x14ac:dyDescent="0.2">
      <c r="D341" s="8"/>
    </row>
    <row r="342" spans="4:4" x14ac:dyDescent="0.2">
      <c r="D342" s="8"/>
    </row>
    <row r="343" spans="4:4" x14ac:dyDescent="0.2">
      <c r="D343" s="8"/>
    </row>
    <row r="344" spans="4:4" x14ac:dyDescent="0.2">
      <c r="D344" s="8"/>
    </row>
    <row r="345" spans="4:4" x14ac:dyDescent="0.2">
      <c r="D345" s="8"/>
    </row>
    <row r="346" spans="4:4" x14ac:dyDescent="0.2">
      <c r="D346" s="8"/>
    </row>
    <row r="347" spans="4:4" x14ac:dyDescent="0.2">
      <c r="D347" s="8"/>
    </row>
    <row r="348" spans="4:4" x14ac:dyDescent="0.2">
      <c r="D348" s="8"/>
    </row>
    <row r="349" spans="4:4" x14ac:dyDescent="0.2">
      <c r="D349" s="8"/>
    </row>
    <row r="350" spans="4:4" x14ac:dyDescent="0.2">
      <c r="D350" s="8"/>
    </row>
    <row r="351" spans="4:4" x14ac:dyDescent="0.2">
      <c r="D351" s="8"/>
    </row>
    <row r="352" spans="4:4" x14ac:dyDescent="0.2">
      <c r="D352" s="8"/>
    </row>
    <row r="353" spans="4:4" x14ac:dyDescent="0.2">
      <c r="D353" s="8"/>
    </row>
    <row r="354" spans="4:4" x14ac:dyDescent="0.2">
      <c r="D354" s="8"/>
    </row>
    <row r="355" spans="4:4" x14ac:dyDescent="0.2">
      <c r="D355" s="8"/>
    </row>
    <row r="356" spans="4:4" x14ac:dyDescent="0.2">
      <c r="D356" s="8"/>
    </row>
    <row r="357" spans="4:4" x14ac:dyDescent="0.2">
      <c r="D357" s="8"/>
    </row>
    <row r="358" spans="4:4" x14ac:dyDescent="0.2">
      <c r="D358" s="8"/>
    </row>
    <row r="359" spans="4:4" x14ac:dyDescent="0.2">
      <c r="D359" s="8"/>
    </row>
    <row r="360" spans="4:4" x14ac:dyDescent="0.2">
      <c r="D360" s="8"/>
    </row>
    <row r="361" spans="4:4" x14ac:dyDescent="0.2">
      <c r="D361" s="8"/>
    </row>
    <row r="362" spans="4:4" x14ac:dyDescent="0.2">
      <c r="D362" s="8"/>
    </row>
    <row r="363" spans="4:4" x14ac:dyDescent="0.2">
      <c r="D363" s="8"/>
    </row>
    <row r="364" spans="4:4" x14ac:dyDescent="0.2">
      <c r="D364" s="8"/>
    </row>
    <row r="365" spans="4:4" x14ac:dyDescent="0.2">
      <c r="D365" s="8"/>
    </row>
    <row r="366" spans="4:4" x14ac:dyDescent="0.2">
      <c r="D366" s="8"/>
    </row>
    <row r="367" spans="4:4" x14ac:dyDescent="0.2">
      <c r="D367" s="8"/>
    </row>
    <row r="368" spans="4:4" x14ac:dyDescent="0.2">
      <c r="D368" s="8"/>
    </row>
    <row r="369" spans="4:4" x14ac:dyDescent="0.2">
      <c r="D369" s="8"/>
    </row>
    <row r="370" spans="4:4" x14ac:dyDescent="0.2">
      <c r="D370" s="8"/>
    </row>
    <row r="371" spans="4:4" x14ac:dyDescent="0.2">
      <c r="D371" s="8"/>
    </row>
    <row r="372" spans="4:4" x14ac:dyDescent="0.2">
      <c r="D372" s="8"/>
    </row>
    <row r="373" spans="4:4" x14ac:dyDescent="0.2">
      <c r="D373" s="8"/>
    </row>
    <row r="374" spans="4:4" x14ac:dyDescent="0.2">
      <c r="D374" s="8"/>
    </row>
    <row r="375" spans="4:4" x14ac:dyDescent="0.2">
      <c r="D375" s="8"/>
    </row>
    <row r="376" spans="4:4" x14ac:dyDescent="0.2">
      <c r="D376" s="8"/>
    </row>
    <row r="377" spans="4:4" x14ac:dyDescent="0.2">
      <c r="D377" s="8"/>
    </row>
    <row r="378" spans="4:4" x14ac:dyDescent="0.2">
      <c r="D378" s="8"/>
    </row>
    <row r="379" spans="4:4" x14ac:dyDescent="0.2">
      <c r="D379" s="8"/>
    </row>
    <row r="380" spans="4:4" x14ac:dyDescent="0.2">
      <c r="D380" s="8"/>
    </row>
    <row r="381" spans="4:4" x14ac:dyDescent="0.2">
      <c r="D381" s="8"/>
    </row>
    <row r="382" spans="4:4" x14ac:dyDescent="0.2">
      <c r="D382" s="8"/>
    </row>
    <row r="383" spans="4:4" x14ac:dyDescent="0.2">
      <c r="D383" s="8"/>
    </row>
    <row r="384" spans="4:4" x14ac:dyDescent="0.2">
      <c r="D384" s="8"/>
    </row>
    <row r="385" spans="4:4" x14ac:dyDescent="0.2">
      <c r="D385" s="8"/>
    </row>
    <row r="386" spans="4:4" x14ac:dyDescent="0.2">
      <c r="D386" s="8"/>
    </row>
    <row r="387" spans="4:4" x14ac:dyDescent="0.2">
      <c r="D387" s="8"/>
    </row>
    <row r="388" spans="4:4" x14ac:dyDescent="0.2">
      <c r="D388" s="8"/>
    </row>
    <row r="389" spans="4:4" x14ac:dyDescent="0.2">
      <c r="D389" s="8"/>
    </row>
    <row r="390" spans="4:4" x14ac:dyDescent="0.2">
      <c r="D390" s="8"/>
    </row>
    <row r="391" spans="4:4" x14ac:dyDescent="0.2">
      <c r="D391" s="8"/>
    </row>
    <row r="392" spans="4:4" x14ac:dyDescent="0.2">
      <c r="D392" s="8"/>
    </row>
    <row r="393" spans="4:4" x14ac:dyDescent="0.2">
      <c r="D393" s="8"/>
    </row>
    <row r="394" spans="4:4" x14ac:dyDescent="0.2">
      <c r="D394" s="8"/>
    </row>
    <row r="395" spans="4:4" x14ac:dyDescent="0.2">
      <c r="D395" s="8"/>
    </row>
    <row r="396" spans="4:4" x14ac:dyDescent="0.2">
      <c r="D396" s="8"/>
    </row>
    <row r="397" spans="4:4" x14ac:dyDescent="0.2">
      <c r="D397" s="8"/>
    </row>
    <row r="398" spans="4:4" x14ac:dyDescent="0.2">
      <c r="D398" s="8"/>
    </row>
    <row r="399" spans="4:4" x14ac:dyDescent="0.2">
      <c r="D399" s="8"/>
    </row>
    <row r="400" spans="4:4" x14ac:dyDescent="0.2">
      <c r="D400" s="8"/>
    </row>
    <row r="401" spans="4:4" x14ac:dyDescent="0.2">
      <c r="D401" s="8"/>
    </row>
    <row r="402" spans="4:4" x14ac:dyDescent="0.2">
      <c r="D402" s="8"/>
    </row>
    <row r="403" spans="4:4" x14ac:dyDescent="0.2">
      <c r="D403" s="8"/>
    </row>
    <row r="404" spans="4:4" x14ac:dyDescent="0.2">
      <c r="D404" s="8"/>
    </row>
    <row r="405" spans="4:4" x14ac:dyDescent="0.2">
      <c r="D405" s="8"/>
    </row>
    <row r="406" spans="4:4" x14ac:dyDescent="0.2">
      <c r="D406" s="8"/>
    </row>
    <row r="407" spans="4:4" x14ac:dyDescent="0.2">
      <c r="D407" s="8"/>
    </row>
    <row r="408" spans="4:4" x14ac:dyDescent="0.2">
      <c r="D408" s="8"/>
    </row>
    <row r="409" spans="4:4" x14ac:dyDescent="0.2">
      <c r="D409" s="8"/>
    </row>
    <row r="410" spans="4:4" x14ac:dyDescent="0.2">
      <c r="D410" s="8"/>
    </row>
    <row r="411" spans="4:4" x14ac:dyDescent="0.2">
      <c r="D411" s="8"/>
    </row>
    <row r="412" spans="4:4" x14ac:dyDescent="0.2">
      <c r="D412" s="8"/>
    </row>
    <row r="413" spans="4:4" x14ac:dyDescent="0.2">
      <c r="D413" s="8"/>
    </row>
    <row r="414" spans="4:4" x14ac:dyDescent="0.2">
      <c r="D414" s="8"/>
    </row>
    <row r="415" spans="4:4" x14ac:dyDescent="0.2">
      <c r="D415" s="8"/>
    </row>
    <row r="416" spans="4:4" x14ac:dyDescent="0.2">
      <c r="D416" s="8"/>
    </row>
    <row r="417" spans="4:4" x14ac:dyDescent="0.2">
      <c r="D417" s="8"/>
    </row>
    <row r="418" spans="4:4" x14ac:dyDescent="0.2">
      <c r="D418" s="8"/>
    </row>
    <row r="419" spans="4:4" x14ac:dyDescent="0.2">
      <c r="D419" s="8"/>
    </row>
    <row r="420" spans="4:4" x14ac:dyDescent="0.2">
      <c r="D420" s="8"/>
    </row>
    <row r="421" spans="4:4" x14ac:dyDescent="0.2">
      <c r="D421" s="8"/>
    </row>
    <row r="422" spans="4:4" x14ac:dyDescent="0.2">
      <c r="D422" s="8"/>
    </row>
    <row r="423" spans="4:4" x14ac:dyDescent="0.2">
      <c r="D423" s="8"/>
    </row>
    <row r="424" spans="4:4" x14ac:dyDescent="0.2">
      <c r="D424" s="8"/>
    </row>
    <row r="425" spans="4:4" x14ac:dyDescent="0.2">
      <c r="D425" s="8"/>
    </row>
    <row r="426" spans="4:4" x14ac:dyDescent="0.2">
      <c r="D426" s="8"/>
    </row>
    <row r="427" spans="4:4" x14ac:dyDescent="0.2">
      <c r="D427" s="8"/>
    </row>
    <row r="428" spans="4:4" x14ac:dyDescent="0.2">
      <c r="D428" s="8"/>
    </row>
    <row r="429" spans="4:4" x14ac:dyDescent="0.2">
      <c r="D429" s="8"/>
    </row>
    <row r="430" spans="4:4" x14ac:dyDescent="0.2">
      <c r="D430" s="8"/>
    </row>
    <row r="431" spans="4:4" x14ac:dyDescent="0.2">
      <c r="D431" s="8"/>
    </row>
    <row r="432" spans="4:4" x14ac:dyDescent="0.2">
      <c r="D432" s="8"/>
    </row>
    <row r="433" spans="4:4" x14ac:dyDescent="0.2">
      <c r="D433" s="8"/>
    </row>
    <row r="434" spans="4:4" x14ac:dyDescent="0.2">
      <c r="D434" s="8"/>
    </row>
    <row r="435" spans="4:4" x14ac:dyDescent="0.2">
      <c r="D435" s="8"/>
    </row>
    <row r="436" spans="4:4" x14ac:dyDescent="0.2">
      <c r="D436" s="8"/>
    </row>
    <row r="437" spans="4:4" x14ac:dyDescent="0.2">
      <c r="D437" s="8"/>
    </row>
    <row r="438" spans="4:4" x14ac:dyDescent="0.2">
      <c r="D438" s="8"/>
    </row>
    <row r="439" spans="4:4" x14ac:dyDescent="0.2">
      <c r="D439" s="8"/>
    </row>
    <row r="440" spans="4:4" x14ac:dyDescent="0.2">
      <c r="D440" s="8"/>
    </row>
    <row r="441" spans="4:4" x14ac:dyDescent="0.2">
      <c r="D441" s="8"/>
    </row>
    <row r="442" spans="4:4" x14ac:dyDescent="0.2">
      <c r="D442" s="8"/>
    </row>
    <row r="443" spans="4:4" x14ac:dyDescent="0.2">
      <c r="D443" s="8"/>
    </row>
    <row r="444" spans="4:4" x14ac:dyDescent="0.2">
      <c r="D444" s="8"/>
    </row>
    <row r="445" spans="4:4" x14ac:dyDescent="0.2">
      <c r="D445" s="8"/>
    </row>
    <row r="446" spans="4:4" x14ac:dyDescent="0.2">
      <c r="D446" s="8"/>
    </row>
    <row r="447" spans="4:4" x14ac:dyDescent="0.2">
      <c r="D447" s="8"/>
    </row>
    <row r="448" spans="4:4" x14ac:dyDescent="0.2">
      <c r="D448" s="8"/>
    </row>
    <row r="449" spans="4:4" x14ac:dyDescent="0.2">
      <c r="D449" s="8"/>
    </row>
    <row r="450" spans="4:4" x14ac:dyDescent="0.2">
      <c r="D450" s="8"/>
    </row>
    <row r="451" spans="4:4" x14ac:dyDescent="0.2">
      <c r="D451" s="8"/>
    </row>
    <row r="452" spans="4:4" x14ac:dyDescent="0.2">
      <c r="D452" s="8"/>
    </row>
    <row r="453" spans="4:4" x14ac:dyDescent="0.2">
      <c r="D453" s="8"/>
    </row>
    <row r="454" spans="4:4" x14ac:dyDescent="0.2">
      <c r="D454" s="8"/>
    </row>
    <row r="455" spans="4:4" x14ac:dyDescent="0.2">
      <c r="D455" s="8"/>
    </row>
    <row r="456" spans="4:4" x14ac:dyDescent="0.2">
      <c r="D456" s="8"/>
    </row>
    <row r="457" spans="4:4" x14ac:dyDescent="0.2">
      <c r="D457" s="8"/>
    </row>
    <row r="458" spans="4:4" x14ac:dyDescent="0.2">
      <c r="D458" s="8"/>
    </row>
    <row r="459" spans="4:4" x14ac:dyDescent="0.2">
      <c r="D459" s="8"/>
    </row>
    <row r="460" spans="4:4" x14ac:dyDescent="0.2">
      <c r="D460" s="8"/>
    </row>
    <row r="461" spans="4:4" x14ac:dyDescent="0.2">
      <c r="D461" s="8"/>
    </row>
    <row r="462" spans="4:4" x14ac:dyDescent="0.2">
      <c r="D462" s="8"/>
    </row>
    <row r="463" spans="4:4" x14ac:dyDescent="0.2">
      <c r="D463" s="8"/>
    </row>
    <row r="464" spans="4:4" x14ac:dyDescent="0.2">
      <c r="D464" s="8"/>
    </row>
    <row r="465" spans="4:4" x14ac:dyDescent="0.2">
      <c r="D465" s="8"/>
    </row>
    <row r="466" spans="4:4" x14ac:dyDescent="0.2">
      <c r="D466" s="8"/>
    </row>
    <row r="467" spans="4:4" x14ac:dyDescent="0.2">
      <c r="D467" s="8"/>
    </row>
    <row r="468" spans="4:4" x14ac:dyDescent="0.2">
      <c r="D468" s="8"/>
    </row>
    <row r="469" spans="4:4" x14ac:dyDescent="0.2">
      <c r="D469" s="8"/>
    </row>
    <row r="470" spans="4:4" x14ac:dyDescent="0.2">
      <c r="D470" s="8"/>
    </row>
    <row r="471" spans="4:4" x14ac:dyDescent="0.2">
      <c r="D471" s="8"/>
    </row>
    <row r="472" spans="4:4" x14ac:dyDescent="0.2">
      <c r="D472" s="8"/>
    </row>
    <row r="473" spans="4:4" x14ac:dyDescent="0.2">
      <c r="D473" s="8"/>
    </row>
    <row r="474" spans="4:4" x14ac:dyDescent="0.2">
      <c r="D474" s="8"/>
    </row>
    <row r="475" spans="4:4" x14ac:dyDescent="0.2">
      <c r="D475" s="8"/>
    </row>
    <row r="476" spans="4:4" x14ac:dyDescent="0.2">
      <c r="D476" s="8"/>
    </row>
    <row r="477" spans="4:4" x14ac:dyDescent="0.2">
      <c r="D477" s="8"/>
    </row>
    <row r="478" spans="4:4" x14ac:dyDescent="0.2">
      <c r="D478" s="8"/>
    </row>
    <row r="479" spans="4:4" x14ac:dyDescent="0.2">
      <c r="D479" s="8"/>
    </row>
    <row r="480" spans="4:4" x14ac:dyDescent="0.2">
      <c r="D480" s="8"/>
    </row>
    <row r="481" spans="4:4" x14ac:dyDescent="0.2">
      <c r="D481" s="8"/>
    </row>
    <row r="482" spans="4:4" x14ac:dyDescent="0.2">
      <c r="D482" s="8"/>
    </row>
    <row r="483" spans="4:4" x14ac:dyDescent="0.2">
      <c r="D483" s="8"/>
    </row>
    <row r="484" spans="4:4" x14ac:dyDescent="0.2">
      <c r="D484" s="8"/>
    </row>
    <row r="485" spans="4:4" x14ac:dyDescent="0.2">
      <c r="D485" s="8"/>
    </row>
    <row r="486" spans="4:4" x14ac:dyDescent="0.2">
      <c r="D486" s="8"/>
    </row>
    <row r="487" spans="4:4" x14ac:dyDescent="0.2">
      <c r="D487" s="8"/>
    </row>
    <row r="488" spans="4:4" x14ac:dyDescent="0.2">
      <c r="D488" s="8"/>
    </row>
    <row r="489" spans="4:4" x14ac:dyDescent="0.2">
      <c r="D489" s="8"/>
    </row>
    <row r="490" spans="4:4" x14ac:dyDescent="0.2">
      <c r="D490" s="8"/>
    </row>
    <row r="491" spans="4:4" x14ac:dyDescent="0.2">
      <c r="D491" s="8"/>
    </row>
    <row r="492" spans="4:4" x14ac:dyDescent="0.2">
      <c r="D492" s="8"/>
    </row>
    <row r="493" spans="4:4" x14ac:dyDescent="0.2">
      <c r="D493" s="8"/>
    </row>
    <row r="494" spans="4:4" x14ac:dyDescent="0.2">
      <c r="D494" s="8"/>
    </row>
    <row r="495" spans="4:4" x14ac:dyDescent="0.2">
      <c r="D495" s="8"/>
    </row>
    <row r="496" spans="4:4" x14ac:dyDescent="0.2">
      <c r="D496" s="8"/>
    </row>
    <row r="497" spans="4:4" x14ac:dyDescent="0.2">
      <c r="D497" s="8"/>
    </row>
    <row r="498" spans="4:4" x14ac:dyDescent="0.2">
      <c r="D498" s="8"/>
    </row>
    <row r="499" spans="4:4" x14ac:dyDescent="0.2">
      <c r="D499" s="8"/>
    </row>
    <row r="500" spans="4:4" x14ac:dyDescent="0.2">
      <c r="D500" s="8"/>
    </row>
    <row r="501" spans="4:4" x14ac:dyDescent="0.2">
      <c r="D501" s="8"/>
    </row>
    <row r="502" spans="4:4" x14ac:dyDescent="0.2">
      <c r="D502" s="8"/>
    </row>
    <row r="503" spans="4:4" x14ac:dyDescent="0.2">
      <c r="D503" s="8"/>
    </row>
    <row r="504" spans="4:4" x14ac:dyDescent="0.2">
      <c r="D504" s="8"/>
    </row>
    <row r="505" spans="4:4" x14ac:dyDescent="0.2">
      <c r="D505" s="8"/>
    </row>
    <row r="506" spans="4:4" x14ac:dyDescent="0.2">
      <c r="D506" s="8"/>
    </row>
    <row r="507" spans="4:4" x14ac:dyDescent="0.2">
      <c r="D507" s="8"/>
    </row>
    <row r="508" spans="4:4" x14ac:dyDescent="0.2">
      <c r="D508" s="8"/>
    </row>
    <row r="509" spans="4:4" x14ac:dyDescent="0.2">
      <c r="D509" s="8"/>
    </row>
    <row r="510" spans="4:4" x14ac:dyDescent="0.2">
      <c r="D510" s="8"/>
    </row>
    <row r="511" spans="4:4" x14ac:dyDescent="0.2">
      <c r="D511" s="8"/>
    </row>
    <row r="512" spans="4:4" x14ac:dyDescent="0.2">
      <c r="D512" s="8"/>
    </row>
    <row r="513" spans="4:4" x14ac:dyDescent="0.2">
      <c r="D513" s="8"/>
    </row>
    <row r="514" spans="4:4" x14ac:dyDescent="0.2">
      <c r="D514" s="8"/>
    </row>
    <row r="515" spans="4:4" x14ac:dyDescent="0.2">
      <c r="D515" s="8"/>
    </row>
    <row r="516" spans="4:4" x14ac:dyDescent="0.2">
      <c r="D516" s="8"/>
    </row>
    <row r="517" spans="4:4" x14ac:dyDescent="0.2">
      <c r="D517" s="8"/>
    </row>
    <row r="518" spans="4:4" x14ac:dyDescent="0.2">
      <c r="D518" s="8"/>
    </row>
    <row r="519" spans="4:4" x14ac:dyDescent="0.2">
      <c r="D519" s="8"/>
    </row>
    <row r="520" spans="4:4" x14ac:dyDescent="0.2">
      <c r="D520" s="8"/>
    </row>
    <row r="521" spans="4:4" x14ac:dyDescent="0.2">
      <c r="D521" s="8"/>
    </row>
    <row r="522" spans="4:4" x14ac:dyDescent="0.2">
      <c r="D522" s="8"/>
    </row>
    <row r="523" spans="4:4" x14ac:dyDescent="0.2">
      <c r="D523" s="8"/>
    </row>
    <row r="524" spans="4:4" x14ac:dyDescent="0.2">
      <c r="D524" s="8"/>
    </row>
    <row r="525" spans="4:4" x14ac:dyDescent="0.2">
      <c r="D525" s="8"/>
    </row>
    <row r="526" spans="4:4" x14ac:dyDescent="0.2">
      <c r="D526" s="8"/>
    </row>
    <row r="527" spans="4:4" x14ac:dyDescent="0.2">
      <c r="D527" s="8"/>
    </row>
    <row r="528" spans="4:4" x14ac:dyDescent="0.2">
      <c r="D528" s="8"/>
    </row>
    <row r="529" spans="4:4" x14ac:dyDescent="0.2">
      <c r="D529" s="8"/>
    </row>
    <row r="530" spans="4:4" x14ac:dyDescent="0.2">
      <c r="D530" s="8"/>
    </row>
    <row r="531" spans="4:4" x14ac:dyDescent="0.2">
      <c r="D531" s="8"/>
    </row>
    <row r="532" spans="4:4" x14ac:dyDescent="0.2">
      <c r="D532" s="8"/>
    </row>
    <row r="533" spans="4:4" x14ac:dyDescent="0.2">
      <c r="D533" s="8"/>
    </row>
    <row r="534" spans="4:4" x14ac:dyDescent="0.2">
      <c r="D534" s="8"/>
    </row>
    <row r="535" spans="4:4" x14ac:dyDescent="0.2">
      <c r="D535" s="8"/>
    </row>
    <row r="536" spans="4:4" x14ac:dyDescent="0.2">
      <c r="D536" s="8"/>
    </row>
    <row r="537" spans="4:4" x14ac:dyDescent="0.2">
      <c r="D537" s="8"/>
    </row>
    <row r="538" spans="4:4" x14ac:dyDescent="0.2">
      <c r="D538" s="8"/>
    </row>
    <row r="539" spans="4:4" x14ac:dyDescent="0.2">
      <c r="D539" s="8"/>
    </row>
    <row r="540" spans="4:4" x14ac:dyDescent="0.2">
      <c r="D540" s="8"/>
    </row>
    <row r="541" spans="4:4" x14ac:dyDescent="0.2">
      <c r="D541" s="8"/>
    </row>
    <row r="542" spans="4:4" x14ac:dyDescent="0.2">
      <c r="D542" s="8"/>
    </row>
    <row r="543" spans="4:4" x14ac:dyDescent="0.2">
      <c r="D543" s="8"/>
    </row>
    <row r="544" spans="4:4" x14ac:dyDescent="0.2">
      <c r="D544" s="8"/>
    </row>
    <row r="545" spans="4:4" x14ac:dyDescent="0.2">
      <c r="D545" s="8"/>
    </row>
    <row r="546" spans="4:4" x14ac:dyDescent="0.2">
      <c r="D546" s="8"/>
    </row>
    <row r="547" spans="4:4" x14ac:dyDescent="0.2">
      <c r="D547" s="8"/>
    </row>
    <row r="548" spans="4:4" x14ac:dyDescent="0.2">
      <c r="D548" s="8"/>
    </row>
    <row r="549" spans="4:4" x14ac:dyDescent="0.2">
      <c r="D549" s="8"/>
    </row>
    <row r="550" spans="4:4" x14ac:dyDescent="0.2">
      <c r="D550" s="8"/>
    </row>
    <row r="551" spans="4:4" x14ac:dyDescent="0.2">
      <c r="D551" s="8"/>
    </row>
    <row r="552" spans="4:4" x14ac:dyDescent="0.2">
      <c r="D552" s="8"/>
    </row>
    <row r="553" spans="4:4" x14ac:dyDescent="0.2">
      <c r="D553" s="8"/>
    </row>
    <row r="554" spans="4:4" x14ac:dyDescent="0.2">
      <c r="D554" s="8"/>
    </row>
    <row r="555" spans="4:4" x14ac:dyDescent="0.2">
      <c r="D555" s="8"/>
    </row>
    <row r="556" spans="4:4" x14ac:dyDescent="0.2">
      <c r="D556" s="8"/>
    </row>
    <row r="557" spans="4:4" x14ac:dyDescent="0.2">
      <c r="D557" s="8"/>
    </row>
    <row r="558" spans="4:4" x14ac:dyDescent="0.2">
      <c r="D558" s="8"/>
    </row>
    <row r="559" spans="4:4" x14ac:dyDescent="0.2">
      <c r="D559" s="8"/>
    </row>
    <row r="560" spans="4:4" x14ac:dyDescent="0.2">
      <c r="D560" s="8"/>
    </row>
    <row r="561" spans="4:4" x14ac:dyDescent="0.2">
      <c r="D561" s="8"/>
    </row>
    <row r="562" spans="4:4" x14ac:dyDescent="0.2">
      <c r="D562" s="8"/>
    </row>
    <row r="563" spans="4:4" x14ac:dyDescent="0.2">
      <c r="D563" s="8"/>
    </row>
    <row r="564" spans="4:4" x14ac:dyDescent="0.2">
      <c r="D564" s="8"/>
    </row>
    <row r="565" spans="4:4" x14ac:dyDescent="0.2">
      <c r="D565" s="8"/>
    </row>
    <row r="566" spans="4:4" x14ac:dyDescent="0.2">
      <c r="D566" s="8"/>
    </row>
    <row r="567" spans="4:4" x14ac:dyDescent="0.2">
      <c r="D567" s="8"/>
    </row>
    <row r="568" spans="4:4" x14ac:dyDescent="0.2">
      <c r="D568" s="8"/>
    </row>
    <row r="569" spans="4:4" x14ac:dyDescent="0.2">
      <c r="D569" s="8"/>
    </row>
    <row r="570" spans="4:4" x14ac:dyDescent="0.2">
      <c r="D570" s="8"/>
    </row>
    <row r="571" spans="4:4" x14ac:dyDescent="0.2">
      <c r="D571" s="8"/>
    </row>
    <row r="572" spans="4:4" x14ac:dyDescent="0.2">
      <c r="D572" s="8"/>
    </row>
    <row r="573" spans="4:4" x14ac:dyDescent="0.2">
      <c r="D573" s="8"/>
    </row>
    <row r="574" spans="4:4" x14ac:dyDescent="0.2">
      <c r="D574" s="8"/>
    </row>
    <row r="575" spans="4:4" x14ac:dyDescent="0.2">
      <c r="D575" s="8"/>
    </row>
    <row r="576" spans="4:4" x14ac:dyDescent="0.2">
      <c r="D576" s="8"/>
    </row>
    <row r="577" spans="4:4" x14ac:dyDescent="0.2">
      <c r="D577" s="8"/>
    </row>
    <row r="578" spans="4:4" x14ac:dyDescent="0.2">
      <c r="D578" s="8"/>
    </row>
    <row r="579" spans="4:4" x14ac:dyDescent="0.2">
      <c r="D579" s="8"/>
    </row>
    <row r="580" spans="4:4" x14ac:dyDescent="0.2">
      <c r="D580" s="8"/>
    </row>
    <row r="581" spans="4:4" x14ac:dyDescent="0.2">
      <c r="D581" s="8"/>
    </row>
    <row r="582" spans="4:4" x14ac:dyDescent="0.2">
      <c r="D582" s="8"/>
    </row>
    <row r="583" spans="4:4" x14ac:dyDescent="0.2">
      <c r="D583" s="8"/>
    </row>
    <row r="584" spans="4:4" x14ac:dyDescent="0.2">
      <c r="D584" s="8"/>
    </row>
    <row r="585" spans="4:4" x14ac:dyDescent="0.2">
      <c r="D585" s="8"/>
    </row>
    <row r="586" spans="4:4" x14ac:dyDescent="0.2">
      <c r="D586" s="8"/>
    </row>
    <row r="587" spans="4:4" x14ac:dyDescent="0.2">
      <c r="D587" s="8"/>
    </row>
    <row r="588" spans="4:4" x14ac:dyDescent="0.2">
      <c r="D588" s="8"/>
    </row>
    <row r="589" spans="4:4" x14ac:dyDescent="0.2">
      <c r="D589" s="8"/>
    </row>
    <row r="590" spans="4:4" x14ac:dyDescent="0.2">
      <c r="D590" s="8"/>
    </row>
    <row r="591" spans="4:4" x14ac:dyDescent="0.2">
      <c r="D591" s="8"/>
    </row>
    <row r="592" spans="4:4" x14ac:dyDescent="0.2">
      <c r="D592" s="8"/>
    </row>
    <row r="593" spans="4:4" x14ac:dyDescent="0.2">
      <c r="D593" s="8"/>
    </row>
    <row r="594" spans="4:4" x14ac:dyDescent="0.2">
      <c r="D594" s="8"/>
    </row>
    <row r="595" spans="4:4" x14ac:dyDescent="0.2">
      <c r="D595" s="8"/>
    </row>
    <row r="596" spans="4:4" x14ac:dyDescent="0.2">
      <c r="D596" s="8"/>
    </row>
    <row r="597" spans="4:4" x14ac:dyDescent="0.2">
      <c r="D597" s="8"/>
    </row>
    <row r="598" spans="4:4" x14ac:dyDescent="0.2">
      <c r="D598" s="8"/>
    </row>
    <row r="599" spans="4:4" x14ac:dyDescent="0.2">
      <c r="D599" s="8"/>
    </row>
    <row r="600" spans="4:4" x14ac:dyDescent="0.2">
      <c r="D600" s="8"/>
    </row>
    <row r="601" spans="4:4" x14ac:dyDescent="0.2">
      <c r="D601" s="8"/>
    </row>
    <row r="602" spans="4:4" x14ac:dyDescent="0.2">
      <c r="D602" s="8"/>
    </row>
    <row r="603" spans="4:4" x14ac:dyDescent="0.2">
      <c r="D603" s="8"/>
    </row>
    <row r="604" spans="4:4" x14ac:dyDescent="0.2">
      <c r="D604" s="8"/>
    </row>
    <row r="605" spans="4:4" x14ac:dyDescent="0.2">
      <c r="D605" s="8"/>
    </row>
    <row r="606" spans="4:4" x14ac:dyDescent="0.2">
      <c r="D606" s="8"/>
    </row>
    <row r="607" spans="4:4" x14ac:dyDescent="0.2">
      <c r="D607" s="8"/>
    </row>
    <row r="608" spans="4:4" x14ac:dyDescent="0.2">
      <c r="D608" s="8"/>
    </row>
    <row r="609" spans="4:4" x14ac:dyDescent="0.2">
      <c r="D609" s="8"/>
    </row>
    <row r="610" spans="4:4" x14ac:dyDescent="0.2">
      <c r="D610" s="8"/>
    </row>
    <row r="611" spans="4:4" x14ac:dyDescent="0.2">
      <c r="D611" s="8"/>
    </row>
    <row r="612" spans="4:4" x14ac:dyDescent="0.2">
      <c r="D612" s="8"/>
    </row>
    <row r="613" spans="4:4" x14ac:dyDescent="0.2">
      <c r="D613" s="8"/>
    </row>
    <row r="614" spans="4:4" x14ac:dyDescent="0.2">
      <c r="D614" s="8"/>
    </row>
    <row r="615" spans="4:4" x14ac:dyDescent="0.2">
      <c r="D615" s="8"/>
    </row>
    <row r="616" spans="4:4" x14ac:dyDescent="0.2">
      <c r="D616" s="8"/>
    </row>
    <row r="617" spans="4:4" x14ac:dyDescent="0.2">
      <c r="D617" s="8"/>
    </row>
    <row r="618" spans="4:4" x14ac:dyDescent="0.2">
      <c r="D618" s="8"/>
    </row>
    <row r="619" spans="4:4" x14ac:dyDescent="0.2">
      <c r="D619" s="8"/>
    </row>
    <row r="620" spans="4:4" x14ac:dyDescent="0.2">
      <c r="D620" s="8"/>
    </row>
    <row r="621" spans="4:4" x14ac:dyDescent="0.2">
      <c r="D621" s="8"/>
    </row>
    <row r="622" spans="4:4" x14ac:dyDescent="0.2">
      <c r="D622" s="8"/>
    </row>
    <row r="623" spans="4:4" x14ac:dyDescent="0.2">
      <c r="D623" s="8"/>
    </row>
    <row r="624" spans="4:4" x14ac:dyDescent="0.2">
      <c r="D624" s="8"/>
    </row>
    <row r="625" spans="4:4" x14ac:dyDescent="0.2">
      <c r="D625" s="8"/>
    </row>
    <row r="626" spans="4:4" x14ac:dyDescent="0.2">
      <c r="D626" s="8"/>
    </row>
    <row r="627" spans="4:4" x14ac:dyDescent="0.2">
      <c r="D627" s="8"/>
    </row>
    <row r="628" spans="4:4" x14ac:dyDescent="0.2">
      <c r="D628" s="8"/>
    </row>
    <row r="629" spans="4:4" x14ac:dyDescent="0.2">
      <c r="D629" s="8"/>
    </row>
    <row r="630" spans="4:4" x14ac:dyDescent="0.2">
      <c r="D630" s="8"/>
    </row>
    <row r="631" spans="4:4" x14ac:dyDescent="0.2">
      <c r="D631" s="8"/>
    </row>
    <row r="632" spans="4:4" x14ac:dyDescent="0.2">
      <c r="D632" s="8"/>
    </row>
    <row r="633" spans="4:4" x14ac:dyDescent="0.2">
      <c r="D633" s="8"/>
    </row>
    <row r="634" spans="4:4" x14ac:dyDescent="0.2">
      <c r="D634" s="8"/>
    </row>
    <row r="635" spans="4:4" x14ac:dyDescent="0.2">
      <c r="D635" s="8"/>
    </row>
    <row r="636" spans="4:4" x14ac:dyDescent="0.2">
      <c r="D636" s="8"/>
    </row>
    <row r="637" spans="4:4" x14ac:dyDescent="0.2">
      <c r="D637" s="8"/>
    </row>
    <row r="638" spans="4:4" x14ac:dyDescent="0.2">
      <c r="D638" s="8"/>
    </row>
    <row r="639" spans="4:4" x14ac:dyDescent="0.2">
      <c r="D639" s="8"/>
    </row>
    <row r="640" spans="4:4" x14ac:dyDescent="0.2">
      <c r="D640" s="8"/>
    </row>
    <row r="641" spans="4:4" x14ac:dyDescent="0.2">
      <c r="D641" s="8"/>
    </row>
    <row r="642" spans="4:4" x14ac:dyDescent="0.2">
      <c r="D642" s="8"/>
    </row>
    <row r="643" spans="4:4" x14ac:dyDescent="0.2">
      <c r="D643" s="8"/>
    </row>
    <row r="644" spans="4:4" x14ac:dyDescent="0.2">
      <c r="D644" s="8"/>
    </row>
    <row r="645" spans="4:4" x14ac:dyDescent="0.2">
      <c r="D645" s="8"/>
    </row>
    <row r="646" spans="4:4" x14ac:dyDescent="0.2">
      <c r="D646" s="8"/>
    </row>
    <row r="647" spans="4:4" x14ac:dyDescent="0.2">
      <c r="D647" s="8"/>
    </row>
    <row r="648" spans="4:4" x14ac:dyDescent="0.2">
      <c r="D648" s="8"/>
    </row>
    <row r="649" spans="4:4" x14ac:dyDescent="0.2">
      <c r="D649" s="8"/>
    </row>
    <row r="650" spans="4:4" x14ac:dyDescent="0.2">
      <c r="D650" s="8"/>
    </row>
    <row r="651" spans="4:4" x14ac:dyDescent="0.2">
      <c r="D651" s="8"/>
    </row>
    <row r="652" spans="4:4" x14ac:dyDescent="0.2">
      <c r="D652" s="8"/>
    </row>
    <row r="653" spans="4:4" x14ac:dyDescent="0.2">
      <c r="D653" s="8"/>
    </row>
    <row r="654" spans="4:4" x14ac:dyDescent="0.2">
      <c r="D654" s="8"/>
    </row>
    <row r="655" spans="4:4" x14ac:dyDescent="0.2">
      <c r="D655" s="8"/>
    </row>
    <row r="656" spans="4:4" x14ac:dyDescent="0.2">
      <c r="D656" s="8"/>
    </row>
    <row r="657" spans="4:4" x14ac:dyDescent="0.2">
      <c r="D657" s="8"/>
    </row>
    <row r="658" spans="4:4" x14ac:dyDescent="0.2">
      <c r="D658" s="8"/>
    </row>
    <row r="659" spans="4:4" x14ac:dyDescent="0.2">
      <c r="D659" s="8"/>
    </row>
    <row r="660" spans="4:4" x14ac:dyDescent="0.2">
      <c r="D660" s="8"/>
    </row>
    <row r="661" spans="4:4" x14ac:dyDescent="0.2">
      <c r="D661" s="8"/>
    </row>
    <row r="662" spans="4:4" x14ac:dyDescent="0.2">
      <c r="D662" s="8"/>
    </row>
    <row r="663" spans="4:4" x14ac:dyDescent="0.2">
      <c r="D663" s="8"/>
    </row>
    <row r="664" spans="4:4" x14ac:dyDescent="0.2">
      <c r="D664" s="8"/>
    </row>
    <row r="665" spans="4:4" x14ac:dyDescent="0.2">
      <c r="D665" s="8"/>
    </row>
    <row r="666" spans="4:4" x14ac:dyDescent="0.2">
      <c r="D666" s="8"/>
    </row>
    <row r="667" spans="4:4" x14ac:dyDescent="0.2">
      <c r="D667" s="8"/>
    </row>
    <row r="668" spans="4:4" x14ac:dyDescent="0.2">
      <c r="D668" s="8"/>
    </row>
    <row r="669" spans="4:4" x14ac:dyDescent="0.2">
      <c r="D669" s="8"/>
    </row>
    <row r="670" spans="4:4" x14ac:dyDescent="0.2">
      <c r="D670" s="8"/>
    </row>
    <row r="671" spans="4:4" x14ac:dyDescent="0.2">
      <c r="D671" s="8"/>
    </row>
    <row r="672" spans="4:4" x14ac:dyDescent="0.2">
      <c r="D672" s="8"/>
    </row>
    <row r="673" spans="4:4" x14ac:dyDescent="0.2">
      <c r="D673" s="8"/>
    </row>
    <row r="674" spans="4:4" x14ac:dyDescent="0.2">
      <c r="D674" s="8"/>
    </row>
    <row r="675" spans="4:4" x14ac:dyDescent="0.2">
      <c r="D675" s="8"/>
    </row>
    <row r="676" spans="4:4" x14ac:dyDescent="0.2">
      <c r="D676" s="8"/>
    </row>
    <row r="677" spans="4:4" x14ac:dyDescent="0.2">
      <c r="D677" s="8"/>
    </row>
    <row r="678" spans="4:4" x14ac:dyDescent="0.2">
      <c r="D678" s="8"/>
    </row>
    <row r="679" spans="4:4" x14ac:dyDescent="0.2">
      <c r="D679" s="8"/>
    </row>
    <row r="680" spans="4:4" x14ac:dyDescent="0.2">
      <c r="D680" s="8"/>
    </row>
    <row r="681" spans="4:4" x14ac:dyDescent="0.2">
      <c r="D681" s="8"/>
    </row>
    <row r="682" spans="4:4" x14ac:dyDescent="0.2">
      <c r="D682" s="8"/>
    </row>
    <row r="683" spans="4:4" x14ac:dyDescent="0.2">
      <c r="D683" s="8"/>
    </row>
    <row r="684" spans="4:4" x14ac:dyDescent="0.2">
      <c r="D684" s="8"/>
    </row>
    <row r="685" spans="4:4" x14ac:dyDescent="0.2">
      <c r="D685" s="8"/>
    </row>
    <row r="686" spans="4:4" x14ac:dyDescent="0.2">
      <c r="D686" s="8"/>
    </row>
    <row r="687" spans="4:4" x14ac:dyDescent="0.2">
      <c r="D687" s="8"/>
    </row>
    <row r="688" spans="4:4" x14ac:dyDescent="0.2">
      <c r="D688" s="8"/>
    </row>
    <row r="689" spans="4:4" x14ac:dyDescent="0.2">
      <c r="D689" s="8"/>
    </row>
    <row r="690" spans="4:4" x14ac:dyDescent="0.2">
      <c r="D690" s="8"/>
    </row>
    <row r="691" spans="4:4" x14ac:dyDescent="0.2">
      <c r="D691" s="8"/>
    </row>
    <row r="692" spans="4:4" x14ac:dyDescent="0.2">
      <c r="D692" s="8"/>
    </row>
    <row r="693" spans="4:4" x14ac:dyDescent="0.2">
      <c r="D693" s="8"/>
    </row>
    <row r="694" spans="4:4" x14ac:dyDescent="0.2">
      <c r="D694" s="8"/>
    </row>
    <row r="695" spans="4:4" x14ac:dyDescent="0.2">
      <c r="D695" s="8"/>
    </row>
    <row r="696" spans="4:4" x14ac:dyDescent="0.2">
      <c r="D696" s="8"/>
    </row>
    <row r="697" spans="4:4" x14ac:dyDescent="0.2">
      <c r="D697" s="8"/>
    </row>
    <row r="698" spans="4:4" x14ac:dyDescent="0.2">
      <c r="D698" s="8"/>
    </row>
    <row r="699" spans="4:4" x14ac:dyDescent="0.2">
      <c r="D699" s="8"/>
    </row>
    <row r="700" spans="4:4" x14ac:dyDescent="0.2">
      <c r="D700" s="8"/>
    </row>
    <row r="701" spans="4:4" x14ac:dyDescent="0.2">
      <c r="D701" s="8"/>
    </row>
    <row r="702" spans="4:4" x14ac:dyDescent="0.2">
      <c r="D702" s="8"/>
    </row>
    <row r="703" spans="4:4" x14ac:dyDescent="0.2">
      <c r="D703" s="8"/>
    </row>
    <row r="704" spans="4:4" x14ac:dyDescent="0.2">
      <c r="D704" s="8"/>
    </row>
    <row r="705" spans="4:4" x14ac:dyDescent="0.2">
      <c r="D705" s="8"/>
    </row>
    <row r="706" spans="4:4" x14ac:dyDescent="0.2">
      <c r="D706" s="8"/>
    </row>
    <row r="707" spans="4:4" x14ac:dyDescent="0.2">
      <c r="D707" s="8"/>
    </row>
    <row r="708" spans="4:4" x14ac:dyDescent="0.2">
      <c r="D708" s="8"/>
    </row>
    <row r="709" spans="4:4" x14ac:dyDescent="0.2">
      <c r="D709" s="8"/>
    </row>
    <row r="710" spans="4:4" x14ac:dyDescent="0.2">
      <c r="D710" s="8"/>
    </row>
    <row r="711" spans="4:4" x14ac:dyDescent="0.2">
      <c r="D711" s="8"/>
    </row>
    <row r="712" spans="4:4" x14ac:dyDescent="0.2">
      <c r="D712" s="8"/>
    </row>
    <row r="713" spans="4:4" x14ac:dyDescent="0.2">
      <c r="D713" s="8"/>
    </row>
    <row r="714" spans="4:4" x14ac:dyDescent="0.2">
      <c r="D714" s="8"/>
    </row>
    <row r="715" spans="4:4" x14ac:dyDescent="0.2">
      <c r="D715" s="8"/>
    </row>
    <row r="716" spans="4:4" x14ac:dyDescent="0.2">
      <c r="D716" s="8"/>
    </row>
    <row r="717" spans="4:4" x14ac:dyDescent="0.2">
      <c r="D717" s="8"/>
    </row>
    <row r="718" spans="4:4" x14ac:dyDescent="0.2">
      <c r="D718" s="8"/>
    </row>
    <row r="719" spans="4:4" x14ac:dyDescent="0.2">
      <c r="D719" s="8"/>
    </row>
    <row r="720" spans="4:4" x14ac:dyDescent="0.2">
      <c r="D720" s="8"/>
    </row>
    <row r="721" spans="4:4" x14ac:dyDescent="0.2">
      <c r="D721" s="8"/>
    </row>
    <row r="722" spans="4:4" x14ac:dyDescent="0.2">
      <c r="D722" s="8"/>
    </row>
    <row r="723" spans="4:4" x14ac:dyDescent="0.2">
      <c r="D723" s="8"/>
    </row>
    <row r="724" spans="4:4" x14ac:dyDescent="0.2">
      <c r="D724" s="8"/>
    </row>
    <row r="725" spans="4:4" x14ac:dyDescent="0.2">
      <c r="D725" s="8"/>
    </row>
    <row r="726" spans="4:4" x14ac:dyDescent="0.2">
      <c r="D726" s="8"/>
    </row>
    <row r="727" spans="4:4" x14ac:dyDescent="0.2">
      <c r="D727" s="8"/>
    </row>
    <row r="728" spans="4:4" x14ac:dyDescent="0.2">
      <c r="D728" s="8"/>
    </row>
    <row r="729" spans="4:4" x14ac:dyDescent="0.2">
      <c r="D729" s="8"/>
    </row>
    <row r="730" spans="4:4" x14ac:dyDescent="0.2">
      <c r="D730" s="8"/>
    </row>
    <row r="731" spans="4:4" x14ac:dyDescent="0.2">
      <c r="D731" s="8"/>
    </row>
    <row r="732" spans="4:4" x14ac:dyDescent="0.2">
      <c r="D732" s="8"/>
    </row>
    <row r="733" spans="4:4" x14ac:dyDescent="0.2">
      <c r="D733" s="8"/>
    </row>
    <row r="734" spans="4:4" x14ac:dyDescent="0.2">
      <c r="D734" s="8"/>
    </row>
    <row r="735" spans="4:4" x14ac:dyDescent="0.2">
      <c r="D735" s="8"/>
    </row>
    <row r="736" spans="4:4" x14ac:dyDescent="0.2">
      <c r="D736" s="8"/>
    </row>
    <row r="737" spans="4:4" x14ac:dyDescent="0.2">
      <c r="D737" s="8"/>
    </row>
    <row r="738" spans="4:4" x14ac:dyDescent="0.2">
      <c r="D738" s="8"/>
    </row>
    <row r="739" spans="4:4" x14ac:dyDescent="0.2">
      <c r="D739" s="8"/>
    </row>
    <row r="740" spans="4:4" x14ac:dyDescent="0.2">
      <c r="D740" s="8"/>
    </row>
    <row r="741" spans="4:4" x14ac:dyDescent="0.2">
      <c r="D741" s="8"/>
    </row>
    <row r="742" spans="4:4" x14ac:dyDescent="0.2">
      <c r="D742" s="8"/>
    </row>
    <row r="743" spans="4:4" x14ac:dyDescent="0.2">
      <c r="D743" s="8"/>
    </row>
    <row r="744" spans="4:4" x14ac:dyDescent="0.2">
      <c r="D744" s="8"/>
    </row>
    <row r="745" spans="4:4" x14ac:dyDescent="0.2">
      <c r="D745" s="8"/>
    </row>
    <row r="746" spans="4:4" x14ac:dyDescent="0.2">
      <c r="D746" s="8"/>
    </row>
    <row r="747" spans="4:4" x14ac:dyDescent="0.2">
      <c r="D747" s="8"/>
    </row>
    <row r="748" spans="4:4" x14ac:dyDescent="0.2">
      <c r="D748" s="8"/>
    </row>
    <row r="749" spans="4:4" x14ac:dyDescent="0.2">
      <c r="D749" s="8"/>
    </row>
    <row r="750" spans="4:4" x14ac:dyDescent="0.2">
      <c r="D750" s="8"/>
    </row>
    <row r="751" spans="4:4" x14ac:dyDescent="0.2">
      <c r="D751" s="8"/>
    </row>
    <row r="752" spans="4:4" x14ac:dyDescent="0.2">
      <c r="D752" s="8"/>
    </row>
    <row r="753" spans="4:4" x14ac:dyDescent="0.2">
      <c r="D753" s="8"/>
    </row>
    <row r="754" spans="4:4" x14ac:dyDescent="0.2">
      <c r="D754" s="8"/>
    </row>
    <row r="755" spans="4:4" x14ac:dyDescent="0.2">
      <c r="D755" s="8"/>
    </row>
    <row r="756" spans="4:4" x14ac:dyDescent="0.2">
      <c r="D756" s="8"/>
    </row>
    <row r="757" spans="4:4" x14ac:dyDescent="0.2">
      <c r="D757" s="8"/>
    </row>
    <row r="758" spans="4:4" x14ac:dyDescent="0.2">
      <c r="D758" s="8"/>
    </row>
    <row r="759" spans="4:4" x14ac:dyDescent="0.2">
      <c r="D759" s="8"/>
    </row>
    <row r="760" spans="4:4" x14ac:dyDescent="0.2">
      <c r="D760" s="8"/>
    </row>
    <row r="761" spans="4:4" x14ac:dyDescent="0.2">
      <c r="D761" s="8"/>
    </row>
    <row r="762" spans="4:4" x14ac:dyDescent="0.2">
      <c r="D762" s="8"/>
    </row>
    <row r="763" spans="4:4" x14ac:dyDescent="0.2">
      <c r="D763" s="8"/>
    </row>
    <row r="764" spans="4:4" x14ac:dyDescent="0.2">
      <c r="D764" s="8"/>
    </row>
    <row r="765" spans="4:4" x14ac:dyDescent="0.2">
      <c r="D765" s="8"/>
    </row>
    <row r="766" spans="4:4" x14ac:dyDescent="0.2">
      <c r="D766" s="8"/>
    </row>
    <row r="767" spans="4:4" x14ac:dyDescent="0.2">
      <c r="D767" s="8"/>
    </row>
    <row r="768" spans="4:4" x14ac:dyDescent="0.2">
      <c r="D768" s="8"/>
    </row>
    <row r="769" spans="4:4" x14ac:dyDescent="0.2">
      <c r="D769" s="8"/>
    </row>
    <row r="770" spans="4:4" x14ac:dyDescent="0.2">
      <c r="D770" s="8"/>
    </row>
    <row r="771" spans="4:4" x14ac:dyDescent="0.2">
      <c r="D771" s="8"/>
    </row>
    <row r="772" spans="4:4" x14ac:dyDescent="0.2">
      <c r="D772" s="8"/>
    </row>
    <row r="773" spans="4:4" x14ac:dyDescent="0.2">
      <c r="D773" s="8"/>
    </row>
    <row r="774" spans="4:4" x14ac:dyDescent="0.2">
      <c r="D774" s="8"/>
    </row>
    <row r="775" spans="4:4" x14ac:dyDescent="0.2">
      <c r="D775" s="8"/>
    </row>
    <row r="776" spans="4:4" x14ac:dyDescent="0.2">
      <c r="D776" s="8"/>
    </row>
    <row r="777" spans="4:4" x14ac:dyDescent="0.2">
      <c r="D777" s="8"/>
    </row>
    <row r="778" spans="4:4" x14ac:dyDescent="0.2">
      <c r="D778" s="8"/>
    </row>
    <row r="779" spans="4:4" x14ac:dyDescent="0.2">
      <c r="D779" s="8"/>
    </row>
    <row r="780" spans="4:4" x14ac:dyDescent="0.2">
      <c r="D780" s="8"/>
    </row>
    <row r="781" spans="4:4" x14ac:dyDescent="0.2">
      <c r="D781" s="8"/>
    </row>
    <row r="782" spans="4:4" x14ac:dyDescent="0.2">
      <c r="D782" s="8"/>
    </row>
    <row r="783" spans="4:4" x14ac:dyDescent="0.2">
      <c r="D783" s="8"/>
    </row>
    <row r="784" spans="4:4" x14ac:dyDescent="0.2">
      <c r="D784" s="8"/>
    </row>
    <row r="785" spans="4:4" x14ac:dyDescent="0.2">
      <c r="D785" s="8"/>
    </row>
    <row r="786" spans="4:4" x14ac:dyDescent="0.2">
      <c r="D786" s="8"/>
    </row>
    <row r="787" spans="4:4" x14ac:dyDescent="0.2">
      <c r="D787" s="8"/>
    </row>
    <row r="788" spans="4:4" x14ac:dyDescent="0.2">
      <c r="D788" s="8"/>
    </row>
    <row r="789" spans="4:4" x14ac:dyDescent="0.2">
      <c r="D789" s="8"/>
    </row>
    <row r="790" spans="4:4" x14ac:dyDescent="0.2">
      <c r="D790" s="8"/>
    </row>
    <row r="791" spans="4:4" x14ac:dyDescent="0.2">
      <c r="D791" s="8"/>
    </row>
    <row r="792" spans="4:4" x14ac:dyDescent="0.2">
      <c r="D792" s="8"/>
    </row>
    <row r="793" spans="4:4" x14ac:dyDescent="0.2">
      <c r="D793" s="8"/>
    </row>
    <row r="794" spans="4:4" x14ac:dyDescent="0.2">
      <c r="D794" s="8"/>
    </row>
    <row r="795" spans="4:4" x14ac:dyDescent="0.2">
      <c r="D795" s="8"/>
    </row>
    <row r="796" spans="4:4" x14ac:dyDescent="0.2">
      <c r="D796" s="8"/>
    </row>
    <row r="797" spans="4:4" x14ac:dyDescent="0.2">
      <c r="D797" s="8"/>
    </row>
    <row r="798" spans="4:4" x14ac:dyDescent="0.2">
      <c r="D798" s="8"/>
    </row>
    <row r="799" spans="4:4" x14ac:dyDescent="0.2">
      <c r="D799" s="8"/>
    </row>
    <row r="800" spans="4:4" x14ac:dyDescent="0.2">
      <c r="D800" s="8"/>
    </row>
    <row r="801" spans="4:4" x14ac:dyDescent="0.2">
      <c r="D801" s="8"/>
    </row>
    <row r="802" spans="4:4" x14ac:dyDescent="0.2">
      <c r="D802" s="8"/>
    </row>
    <row r="803" spans="4:4" x14ac:dyDescent="0.2">
      <c r="D803" s="8"/>
    </row>
    <row r="804" spans="4:4" x14ac:dyDescent="0.2">
      <c r="D804" s="8"/>
    </row>
    <row r="805" spans="4:4" x14ac:dyDescent="0.2">
      <c r="D805" s="8"/>
    </row>
    <row r="806" spans="4:4" x14ac:dyDescent="0.2">
      <c r="D806" s="8"/>
    </row>
    <row r="807" spans="4:4" x14ac:dyDescent="0.2">
      <c r="D807" s="8"/>
    </row>
    <row r="808" spans="4:4" x14ac:dyDescent="0.2">
      <c r="D808" s="8"/>
    </row>
    <row r="809" spans="4:4" x14ac:dyDescent="0.2">
      <c r="D809" s="8"/>
    </row>
    <row r="810" spans="4:4" x14ac:dyDescent="0.2">
      <c r="D810" s="8"/>
    </row>
    <row r="811" spans="4:4" x14ac:dyDescent="0.2">
      <c r="D811" s="8"/>
    </row>
    <row r="812" spans="4:4" x14ac:dyDescent="0.2">
      <c r="D812" s="8"/>
    </row>
    <row r="813" spans="4:4" x14ac:dyDescent="0.2">
      <c r="D813" s="8"/>
    </row>
    <row r="814" spans="4:4" x14ac:dyDescent="0.2">
      <c r="D814" s="8"/>
    </row>
    <row r="815" spans="4:4" x14ac:dyDescent="0.2">
      <c r="D815" s="8"/>
    </row>
    <row r="816" spans="4:4" x14ac:dyDescent="0.2">
      <c r="D816" s="8"/>
    </row>
    <row r="817" spans="4:4" x14ac:dyDescent="0.2">
      <c r="D817" s="8"/>
    </row>
    <row r="818" spans="4:4" x14ac:dyDescent="0.2">
      <c r="D818" s="8"/>
    </row>
    <row r="819" spans="4:4" x14ac:dyDescent="0.2">
      <c r="D819" s="8"/>
    </row>
    <row r="820" spans="4:4" x14ac:dyDescent="0.2">
      <c r="D820" s="8"/>
    </row>
    <row r="821" spans="4:4" x14ac:dyDescent="0.2">
      <c r="D821" s="8"/>
    </row>
    <row r="822" spans="4:4" x14ac:dyDescent="0.2">
      <c r="D822" s="8"/>
    </row>
    <row r="823" spans="4:4" x14ac:dyDescent="0.2">
      <c r="D823" s="8"/>
    </row>
    <row r="824" spans="4:4" x14ac:dyDescent="0.2">
      <c r="D824" s="8"/>
    </row>
    <row r="825" spans="4:4" x14ac:dyDescent="0.2">
      <c r="D825" s="8"/>
    </row>
    <row r="826" spans="4:4" x14ac:dyDescent="0.2">
      <c r="D826" s="8"/>
    </row>
    <row r="827" spans="4:4" x14ac:dyDescent="0.2">
      <c r="D827" s="8"/>
    </row>
    <row r="828" spans="4:4" x14ac:dyDescent="0.2">
      <c r="D828" s="8"/>
    </row>
    <row r="829" spans="4:4" x14ac:dyDescent="0.2">
      <c r="D829" s="8"/>
    </row>
    <row r="830" spans="4:4" x14ac:dyDescent="0.2">
      <c r="D830" s="8"/>
    </row>
    <row r="831" spans="4:4" x14ac:dyDescent="0.2">
      <c r="D831" s="8"/>
    </row>
    <row r="832" spans="4:4" x14ac:dyDescent="0.2">
      <c r="D832" s="8"/>
    </row>
    <row r="833" spans="4:4" x14ac:dyDescent="0.2">
      <c r="D833" s="8"/>
    </row>
    <row r="834" spans="4:4" x14ac:dyDescent="0.2">
      <c r="D834" s="8"/>
    </row>
    <row r="835" spans="4:4" x14ac:dyDescent="0.2">
      <c r="D835" s="8"/>
    </row>
    <row r="836" spans="4:4" x14ac:dyDescent="0.2">
      <c r="D836" s="8"/>
    </row>
    <row r="837" spans="4:4" x14ac:dyDescent="0.2">
      <c r="D837" s="8"/>
    </row>
    <row r="838" spans="4:4" x14ac:dyDescent="0.2">
      <c r="D838" s="8"/>
    </row>
    <row r="839" spans="4:4" x14ac:dyDescent="0.2">
      <c r="D839" s="8"/>
    </row>
    <row r="840" spans="4:4" x14ac:dyDescent="0.2">
      <c r="D840" s="8"/>
    </row>
    <row r="841" spans="4:4" x14ac:dyDescent="0.2">
      <c r="D841" s="8"/>
    </row>
    <row r="842" spans="4:4" x14ac:dyDescent="0.2">
      <c r="D842" s="8"/>
    </row>
    <row r="843" spans="4:4" x14ac:dyDescent="0.2">
      <c r="D843" s="8"/>
    </row>
    <row r="844" spans="4:4" x14ac:dyDescent="0.2">
      <c r="D844" s="8"/>
    </row>
    <row r="845" spans="4:4" x14ac:dyDescent="0.2">
      <c r="D845" s="8"/>
    </row>
    <row r="846" spans="4:4" x14ac:dyDescent="0.2">
      <c r="D846" s="8"/>
    </row>
    <row r="847" spans="4:4" x14ac:dyDescent="0.2">
      <c r="D847" s="8"/>
    </row>
    <row r="848" spans="4:4" x14ac:dyDescent="0.2">
      <c r="D848" s="8"/>
    </row>
    <row r="849" spans="4:4" x14ac:dyDescent="0.2">
      <c r="D849" s="8"/>
    </row>
    <row r="850" spans="4:4" x14ac:dyDescent="0.2">
      <c r="D850" s="8"/>
    </row>
    <row r="851" spans="4:4" x14ac:dyDescent="0.2">
      <c r="D851" s="8"/>
    </row>
    <row r="852" spans="4:4" x14ac:dyDescent="0.2">
      <c r="D852" s="8"/>
    </row>
    <row r="853" spans="4:4" x14ac:dyDescent="0.2">
      <c r="D853" s="8"/>
    </row>
    <row r="854" spans="4:4" x14ac:dyDescent="0.2">
      <c r="D854" s="8"/>
    </row>
    <row r="855" spans="4:4" x14ac:dyDescent="0.2">
      <c r="D855" s="8"/>
    </row>
    <row r="856" spans="4:4" x14ac:dyDescent="0.2">
      <c r="D856" s="8"/>
    </row>
    <row r="857" spans="4:4" x14ac:dyDescent="0.2">
      <c r="D857" s="8"/>
    </row>
    <row r="858" spans="4:4" x14ac:dyDescent="0.2">
      <c r="D858" s="8"/>
    </row>
    <row r="859" spans="4:4" x14ac:dyDescent="0.2">
      <c r="D859" s="8"/>
    </row>
    <row r="860" spans="4:4" x14ac:dyDescent="0.2">
      <c r="D860" s="8"/>
    </row>
    <row r="861" spans="4:4" x14ac:dyDescent="0.2">
      <c r="D861" s="8"/>
    </row>
    <row r="862" spans="4:4" x14ac:dyDescent="0.2">
      <c r="D862" s="8"/>
    </row>
    <row r="863" spans="4:4" x14ac:dyDescent="0.2">
      <c r="D863" s="8"/>
    </row>
    <row r="864" spans="4:4" x14ac:dyDescent="0.2">
      <c r="D864" s="8"/>
    </row>
    <row r="865" spans="4:4" x14ac:dyDescent="0.2">
      <c r="D865" s="8"/>
    </row>
    <row r="866" spans="4:4" x14ac:dyDescent="0.2">
      <c r="D866" s="8"/>
    </row>
    <row r="867" spans="4:4" x14ac:dyDescent="0.2">
      <c r="D867" s="8"/>
    </row>
    <row r="868" spans="4:4" x14ac:dyDescent="0.2">
      <c r="D868" s="8"/>
    </row>
    <row r="869" spans="4:4" x14ac:dyDescent="0.2">
      <c r="D869" s="8"/>
    </row>
    <row r="870" spans="4:4" x14ac:dyDescent="0.2">
      <c r="D870" s="8"/>
    </row>
    <row r="871" spans="4:4" x14ac:dyDescent="0.2">
      <c r="D871" s="8"/>
    </row>
    <row r="872" spans="4:4" x14ac:dyDescent="0.2">
      <c r="D872" s="8"/>
    </row>
    <row r="873" spans="4:4" x14ac:dyDescent="0.2">
      <c r="D873" s="8"/>
    </row>
    <row r="874" spans="4:4" x14ac:dyDescent="0.2">
      <c r="D874" s="8"/>
    </row>
    <row r="875" spans="4:4" x14ac:dyDescent="0.2">
      <c r="D875" s="8"/>
    </row>
    <row r="876" spans="4:4" x14ac:dyDescent="0.2">
      <c r="D876" s="8"/>
    </row>
    <row r="877" spans="4:4" x14ac:dyDescent="0.2">
      <c r="D877" s="8"/>
    </row>
    <row r="878" spans="4:4" x14ac:dyDescent="0.2">
      <c r="D878" s="8"/>
    </row>
    <row r="879" spans="4:4" x14ac:dyDescent="0.2">
      <c r="D879" s="8"/>
    </row>
    <row r="880" spans="4:4" x14ac:dyDescent="0.2">
      <c r="D880" s="8"/>
    </row>
    <row r="881" spans="4:4" x14ac:dyDescent="0.2">
      <c r="D881" s="8"/>
    </row>
    <row r="882" spans="4:4" x14ac:dyDescent="0.2">
      <c r="D882" s="8"/>
    </row>
    <row r="883" spans="4:4" x14ac:dyDescent="0.2">
      <c r="D883" s="8"/>
    </row>
    <row r="884" spans="4:4" x14ac:dyDescent="0.2">
      <c r="D884" s="8"/>
    </row>
    <row r="885" spans="4:4" x14ac:dyDescent="0.2">
      <c r="D885" s="8"/>
    </row>
    <row r="886" spans="4:4" x14ac:dyDescent="0.2">
      <c r="D886" s="8"/>
    </row>
    <row r="887" spans="4:4" x14ac:dyDescent="0.2">
      <c r="D887" s="8"/>
    </row>
    <row r="888" spans="4:4" x14ac:dyDescent="0.2">
      <c r="D888" s="8"/>
    </row>
    <row r="889" spans="4:4" x14ac:dyDescent="0.2">
      <c r="D889" s="8"/>
    </row>
    <row r="890" spans="4:4" x14ac:dyDescent="0.2">
      <c r="D890" s="8"/>
    </row>
    <row r="891" spans="4:4" x14ac:dyDescent="0.2">
      <c r="D891" s="8"/>
    </row>
    <row r="892" spans="4:4" x14ac:dyDescent="0.2">
      <c r="D892" s="8"/>
    </row>
    <row r="893" spans="4:4" x14ac:dyDescent="0.2">
      <c r="D893" s="8"/>
    </row>
    <row r="894" spans="4:4" x14ac:dyDescent="0.2">
      <c r="D894" s="8"/>
    </row>
    <row r="895" spans="4:4" x14ac:dyDescent="0.2">
      <c r="D895" s="8"/>
    </row>
    <row r="896" spans="4:4" x14ac:dyDescent="0.2">
      <c r="D896" s="8"/>
    </row>
    <row r="897" spans="4:4" x14ac:dyDescent="0.2">
      <c r="D897" s="8"/>
    </row>
    <row r="898" spans="4:4" x14ac:dyDescent="0.2">
      <c r="D898" s="8"/>
    </row>
    <row r="899" spans="4:4" x14ac:dyDescent="0.2">
      <c r="D899" s="8"/>
    </row>
    <row r="900" spans="4:4" x14ac:dyDescent="0.2">
      <c r="D900" s="8"/>
    </row>
    <row r="901" spans="4:4" x14ac:dyDescent="0.2">
      <c r="D901" s="8"/>
    </row>
    <row r="902" spans="4:4" x14ac:dyDescent="0.2">
      <c r="D902" s="8"/>
    </row>
    <row r="903" spans="4:4" x14ac:dyDescent="0.2">
      <c r="D903" s="8"/>
    </row>
    <row r="904" spans="4:4" x14ac:dyDescent="0.2">
      <c r="D904" s="8"/>
    </row>
    <row r="905" spans="4:4" x14ac:dyDescent="0.2">
      <c r="D905" s="8"/>
    </row>
    <row r="906" spans="4:4" x14ac:dyDescent="0.2">
      <c r="D906" s="8"/>
    </row>
    <row r="907" spans="4:4" x14ac:dyDescent="0.2">
      <c r="D907" s="8"/>
    </row>
    <row r="908" spans="4:4" x14ac:dyDescent="0.2">
      <c r="D908" s="8"/>
    </row>
    <row r="909" spans="4:4" x14ac:dyDescent="0.2">
      <c r="D909" s="8"/>
    </row>
    <row r="910" spans="4:4" x14ac:dyDescent="0.2">
      <c r="D910" s="8"/>
    </row>
    <row r="911" spans="4:4" x14ac:dyDescent="0.2">
      <c r="D911" s="8"/>
    </row>
    <row r="912" spans="4:4" x14ac:dyDescent="0.2">
      <c r="D912" s="8"/>
    </row>
    <row r="913" spans="4:4" x14ac:dyDescent="0.2">
      <c r="D913" s="8"/>
    </row>
    <row r="914" spans="4:4" x14ac:dyDescent="0.2">
      <c r="D914" s="8"/>
    </row>
    <row r="915" spans="4:4" x14ac:dyDescent="0.2">
      <c r="D915" s="8"/>
    </row>
    <row r="916" spans="4:4" x14ac:dyDescent="0.2">
      <c r="D916" s="8"/>
    </row>
    <row r="917" spans="4:4" x14ac:dyDescent="0.2">
      <c r="D917" s="8"/>
    </row>
    <row r="918" spans="4:4" x14ac:dyDescent="0.2">
      <c r="D918" s="8"/>
    </row>
    <row r="919" spans="4:4" x14ac:dyDescent="0.2">
      <c r="D919" s="8"/>
    </row>
    <row r="920" spans="4:4" x14ac:dyDescent="0.2">
      <c r="D920" s="8"/>
    </row>
    <row r="921" spans="4:4" x14ac:dyDescent="0.2">
      <c r="D921" s="8"/>
    </row>
    <row r="922" spans="4:4" x14ac:dyDescent="0.2">
      <c r="D922" s="8"/>
    </row>
    <row r="923" spans="4:4" x14ac:dyDescent="0.2">
      <c r="D923" s="8"/>
    </row>
    <row r="924" spans="4:4" x14ac:dyDescent="0.2">
      <c r="D924" s="8"/>
    </row>
    <row r="925" spans="4:4" x14ac:dyDescent="0.2">
      <c r="D925" s="8"/>
    </row>
    <row r="926" spans="4:4" x14ac:dyDescent="0.2">
      <c r="D926" s="8"/>
    </row>
    <row r="927" spans="4:4" x14ac:dyDescent="0.2">
      <c r="D927" s="8"/>
    </row>
    <row r="928" spans="4:4" x14ac:dyDescent="0.2">
      <c r="D928" s="8"/>
    </row>
    <row r="929" spans="4:4" x14ac:dyDescent="0.2">
      <c r="D929" s="8"/>
    </row>
    <row r="930" spans="4:4" x14ac:dyDescent="0.2">
      <c r="D930" s="8"/>
    </row>
    <row r="931" spans="4:4" x14ac:dyDescent="0.2">
      <c r="D931" s="8"/>
    </row>
    <row r="932" spans="4:4" x14ac:dyDescent="0.2">
      <c r="D932" s="8"/>
    </row>
    <row r="933" spans="4:4" x14ac:dyDescent="0.2">
      <c r="D933" s="8"/>
    </row>
    <row r="934" spans="4:4" x14ac:dyDescent="0.2">
      <c r="D934" s="8"/>
    </row>
    <row r="935" spans="4:4" x14ac:dyDescent="0.2">
      <c r="D935" s="8"/>
    </row>
    <row r="936" spans="4:4" x14ac:dyDescent="0.2">
      <c r="D936" s="8"/>
    </row>
    <row r="937" spans="4:4" x14ac:dyDescent="0.2">
      <c r="D937" s="8"/>
    </row>
    <row r="938" spans="4:4" x14ac:dyDescent="0.2">
      <c r="D938" s="8"/>
    </row>
    <row r="939" spans="4:4" x14ac:dyDescent="0.2">
      <c r="D939" s="8"/>
    </row>
    <row r="940" spans="4:4" x14ac:dyDescent="0.2">
      <c r="D940" s="8"/>
    </row>
    <row r="941" spans="4:4" x14ac:dyDescent="0.2">
      <c r="D941" s="8"/>
    </row>
    <row r="942" spans="4:4" x14ac:dyDescent="0.2">
      <c r="D942" s="8"/>
    </row>
    <row r="943" spans="4:4" x14ac:dyDescent="0.2">
      <c r="D943" s="8"/>
    </row>
    <row r="944" spans="4:4" x14ac:dyDescent="0.2">
      <c r="D944" s="8"/>
    </row>
    <row r="945" spans="4:4" x14ac:dyDescent="0.2">
      <c r="D945" s="8"/>
    </row>
    <row r="946" spans="4:4" x14ac:dyDescent="0.2">
      <c r="D946" s="8"/>
    </row>
    <row r="947" spans="4:4" x14ac:dyDescent="0.2">
      <c r="D947" s="8"/>
    </row>
    <row r="948" spans="4:4" x14ac:dyDescent="0.2">
      <c r="D948" s="8"/>
    </row>
    <row r="949" spans="4:4" x14ac:dyDescent="0.2">
      <c r="D949" s="8"/>
    </row>
    <row r="950" spans="4:4" x14ac:dyDescent="0.2">
      <c r="D950" s="8"/>
    </row>
    <row r="951" spans="4:4" x14ac:dyDescent="0.2">
      <c r="D951" s="8"/>
    </row>
    <row r="952" spans="4:4" x14ac:dyDescent="0.2">
      <c r="D952" s="8"/>
    </row>
    <row r="953" spans="4:4" x14ac:dyDescent="0.2">
      <c r="D953" s="8"/>
    </row>
    <row r="954" spans="4:4" x14ac:dyDescent="0.2">
      <c r="D954" s="8"/>
    </row>
    <row r="955" spans="4:4" x14ac:dyDescent="0.2">
      <c r="D955" s="8"/>
    </row>
    <row r="956" spans="4:4" x14ac:dyDescent="0.2">
      <c r="D956" s="8"/>
    </row>
    <row r="957" spans="4:4" x14ac:dyDescent="0.2">
      <c r="D957" s="8"/>
    </row>
    <row r="958" spans="4:4" x14ac:dyDescent="0.2">
      <c r="D958" s="8"/>
    </row>
    <row r="959" spans="4:4" x14ac:dyDescent="0.2">
      <c r="D959" s="8"/>
    </row>
    <row r="960" spans="4:4" x14ac:dyDescent="0.2">
      <c r="D960" s="8"/>
    </row>
    <row r="961" spans="4:4" x14ac:dyDescent="0.2">
      <c r="D961" s="8"/>
    </row>
    <row r="962" spans="4:4" x14ac:dyDescent="0.2">
      <c r="D962" s="8"/>
    </row>
    <row r="963" spans="4:4" x14ac:dyDescent="0.2">
      <c r="D963" s="8"/>
    </row>
    <row r="964" spans="4:4" x14ac:dyDescent="0.2">
      <c r="D964" s="8"/>
    </row>
    <row r="965" spans="4:4" x14ac:dyDescent="0.2">
      <c r="D965" s="8"/>
    </row>
    <row r="966" spans="4:4" x14ac:dyDescent="0.2">
      <c r="D966" s="8"/>
    </row>
    <row r="967" spans="4:4" x14ac:dyDescent="0.2">
      <c r="D967" s="8"/>
    </row>
    <row r="968" spans="4:4" x14ac:dyDescent="0.2">
      <c r="D968" s="8"/>
    </row>
    <row r="969" spans="4:4" x14ac:dyDescent="0.2">
      <c r="D969" s="8"/>
    </row>
    <row r="970" spans="4:4" x14ac:dyDescent="0.2">
      <c r="D970" s="8"/>
    </row>
    <row r="971" spans="4:4" x14ac:dyDescent="0.2">
      <c r="D971" s="8"/>
    </row>
    <row r="972" spans="4:4" x14ac:dyDescent="0.2">
      <c r="D972" s="8"/>
    </row>
    <row r="973" spans="4:4" x14ac:dyDescent="0.2">
      <c r="D973" s="8"/>
    </row>
    <row r="974" spans="4:4" x14ac:dyDescent="0.2">
      <c r="D974" s="8"/>
    </row>
    <row r="975" spans="4:4" x14ac:dyDescent="0.2">
      <c r="D975" s="8"/>
    </row>
    <row r="976" spans="4:4" x14ac:dyDescent="0.2">
      <c r="D976" s="8"/>
    </row>
    <row r="977" spans="4:4" x14ac:dyDescent="0.2">
      <c r="D977" s="8"/>
    </row>
    <row r="978" spans="4:4" x14ac:dyDescent="0.2">
      <c r="D978" s="8"/>
    </row>
    <row r="979" spans="4:4" x14ac:dyDescent="0.2">
      <c r="D979" s="8"/>
    </row>
    <row r="980" spans="4:4" x14ac:dyDescent="0.2">
      <c r="D980" s="8"/>
    </row>
    <row r="981" spans="4:4" x14ac:dyDescent="0.2">
      <c r="D981" s="8"/>
    </row>
    <row r="982" spans="4:4" x14ac:dyDescent="0.2">
      <c r="D982" s="8"/>
    </row>
    <row r="983" spans="4:4" x14ac:dyDescent="0.2">
      <c r="D983" s="8"/>
    </row>
    <row r="984" spans="4:4" x14ac:dyDescent="0.2">
      <c r="D984" s="8"/>
    </row>
    <row r="985" spans="4:4" x14ac:dyDescent="0.2">
      <c r="D985" s="8"/>
    </row>
    <row r="986" spans="4:4" x14ac:dyDescent="0.2">
      <c r="D986" s="8"/>
    </row>
    <row r="987" spans="4:4" x14ac:dyDescent="0.2">
      <c r="D987" s="8"/>
    </row>
    <row r="988" spans="4:4" x14ac:dyDescent="0.2">
      <c r="D988" s="8"/>
    </row>
    <row r="989" spans="4:4" x14ac:dyDescent="0.2">
      <c r="D989" s="8"/>
    </row>
    <row r="990" spans="4:4" x14ac:dyDescent="0.2">
      <c r="D990" s="8"/>
    </row>
    <row r="991" spans="4:4" x14ac:dyDescent="0.2">
      <c r="D991" s="8"/>
    </row>
    <row r="992" spans="4:4" x14ac:dyDescent="0.2">
      <c r="D992" s="8"/>
    </row>
    <row r="993" spans="4:4" x14ac:dyDescent="0.2">
      <c r="D993" s="8"/>
    </row>
    <row r="994" spans="4:4" x14ac:dyDescent="0.2">
      <c r="D994" s="8"/>
    </row>
    <row r="995" spans="4:4" x14ac:dyDescent="0.2">
      <c r="D995" s="8"/>
    </row>
    <row r="996" spans="4:4" x14ac:dyDescent="0.2">
      <c r="D996" s="8"/>
    </row>
    <row r="997" spans="4:4" x14ac:dyDescent="0.2">
      <c r="D997" s="8"/>
    </row>
    <row r="998" spans="4:4" x14ac:dyDescent="0.2">
      <c r="D998" s="8"/>
    </row>
    <row r="999" spans="4:4" x14ac:dyDescent="0.2">
      <c r="D999" s="8"/>
    </row>
    <row r="1000" spans="4:4" x14ac:dyDescent="0.2">
      <c r="D1000" s="8"/>
    </row>
    <row r="1001" spans="4:4" x14ac:dyDescent="0.2">
      <c r="D1001" s="8"/>
    </row>
    <row r="1002" spans="4:4" x14ac:dyDescent="0.2">
      <c r="D1002" s="8"/>
    </row>
    <row r="1003" spans="4:4" x14ac:dyDescent="0.2">
      <c r="D1003" s="8"/>
    </row>
    <row r="1004" spans="4:4" x14ac:dyDescent="0.2">
      <c r="D1004" s="8"/>
    </row>
    <row r="1005" spans="4:4" x14ac:dyDescent="0.2">
      <c r="D1005" s="8"/>
    </row>
    <row r="1006" spans="4:4" x14ac:dyDescent="0.2">
      <c r="D1006" s="8"/>
    </row>
    <row r="1007" spans="4:4" x14ac:dyDescent="0.2">
      <c r="D1007" s="8"/>
    </row>
    <row r="1008" spans="4:4" x14ac:dyDescent="0.2">
      <c r="D1008" s="8"/>
    </row>
    <row r="1009" spans="4:4" x14ac:dyDescent="0.2">
      <c r="D1009" s="8"/>
    </row>
    <row r="1010" spans="4:4" x14ac:dyDescent="0.2">
      <c r="D1010" s="8"/>
    </row>
    <row r="1011" spans="4:4" x14ac:dyDescent="0.2">
      <c r="D1011" s="8"/>
    </row>
    <row r="1012" spans="4:4" x14ac:dyDescent="0.2">
      <c r="D1012" s="8"/>
    </row>
    <row r="1013" spans="4:4" x14ac:dyDescent="0.2">
      <c r="D1013" s="8"/>
    </row>
    <row r="1014" spans="4:4" x14ac:dyDescent="0.2">
      <c r="D1014" s="8"/>
    </row>
    <row r="1015" spans="4:4" x14ac:dyDescent="0.2">
      <c r="D1015" s="8"/>
    </row>
    <row r="1016" spans="4:4" x14ac:dyDescent="0.2">
      <c r="D1016" s="8"/>
    </row>
    <row r="1017" spans="4:4" x14ac:dyDescent="0.2">
      <c r="D1017" s="8"/>
    </row>
    <row r="1018" spans="4:4" x14ac:dyDescent="0.2">
      <c r="D1018" s="8"/>
    </row>
    <row r="1019" spans="4:4" x14ac:dyDescent="0.2">
      <c r="D1019" s="8"/>
    </row>
    <row r="1020" spans="4:4" x14ac:dyDescent="0.2">
      <c r="D1020" s="8"/>
    </row>
    <row r="1021" spans="4:4" x14ac:dyDescent="0.2">
      <c r="D1021" s="8"/>
    </row>
    <row r="1022" spans="4:4" x14ac:dyDescent="0.2">
      <c r="D1022" s="8"/>
    </row>
    <row r="1023" spans="4:4" x14ac:dyDescent="0.2">
      <c r="D1023" s="8"/>
    </row>
    <row r="1024" spans="4:4" x14ac:dyDescent="0.2">
      <c r="D1024" s="8"/>
    </row>
    <row r="1025" spans="4:4" x14ac:dyDescent="0.2">
      <c r="D1025" s="8"/>
    </row>
    <row r="1026" spans="4:4" x14ac:dyDescent="0.2">
      <c r="D1026" s="8"/>
    </row>
    <row r="1027" spans="4:4" x14ac:dyDescent="0.2">
      <c r="D1027" s="8"/>
    </row>
    <row r="1028" spans="4:4" x14ac:dyDescent="0.2">
      <c r="D1028" s="8"/>
    </row>
    <row r="1029" spans="4:4" x14ac:dyDescent="0.2">
      <c r="D1029" s="8"/>
    </row>
    <row r="1030" spans="4:4" x14ac:dyDescent="0.2">
      <c r="D1030" s="8"/>
    </row>
    <row r="1031" spans="4:4" x14ac:dyDescent="0.2">
      <c r="D1031" s="8"/>
    </row>
    <row r="1032" spans="4:4" x14ac:dyDescent="0.2">
      <c r="D1032" s="8"/>
    </row>
    <row r="1033" spans="4:4" x14ac:dyDescent="0.2">
      <c r="D1033" s="8"/>
    </row>
    <row r="1034" spans="4:4" x14ac:dyDescent="0.2">
      <c r="D1034" s="8"/>
    </row>
    <row r="1035" spans="4:4" x14ac:dyDescent="0.2">
      <c r="D1035" s="8"/>
    </row>
    <row r="1036" spans="4:4" x14ac:dyDescent="0.2">
      <c r="D1036" s="8"/>
    </row>
    <row r="1037" spans="4:4" x14ac:dyDescent="0.2">
      <c r="D1037" s="8"/>
    </row>
    <row r="1038" spans="4:4" x14ac:dyDescent="0.2">
      <c r="D1038" s="8"/>
    </row>
    <row r="1039" spans="4:4" x14ac:dyDescent="0.2">
      <c r="D1039" s="8"/>
    </row>
    <row r="1040" spans="4:4" x14ac:dyDescent="0.2">
      <c r="D1040" s="8"/>
    </row>
    <row r="1041" spans="4:4" x14ac:dyDescent="0.2">
      <c r="D1041" s="8"/>
    </row>
    <row r="1042" spans="4:4" x14ac:dyDescent="0.2">
      <c r="D1042" s="8"/>
    </row>
    <row r="1043" spans="4:4" x14ac:dyDescent="0.2">
      <c r="D1043" s="8"/>
    </row>
    <row r="1044" spans="4:4" x14ac:dyDescent="0.2">
      <c r="D1044" s="8"/>
    </row>
    <row r="1045" spans="4:4" x14ac:dyDescent="0.2">
      <c r="D1045" s="8"/>
    </row>
    <row r="1046" spans="4:4" x14ac:dyDescent="0.2">
      <c r="D1046" s="8"/>
    </row>
    <row r="1047" spans="4:4" x14ac:dyDescent="0.2">
      <c r="D1047" s="8"/>
    </row>
    <row r="1048" spans="4:4" x14ac:dyDescent="0.2">
      <c r="D1048" s="8"/>
    </row>
    <row r="1049" spans="4:4" x14ac:dyDescent="0.2">
      <c r="D1049" s="8"/>
    </row>
    <row r="1050" spans="4:4" x14ac:dyDescent="0.2">
      <c r="D1050" s="8"/>
    </row>
    <row r="1051" spans="4:4" x14ac:dyDescent="0.2">
      <c r="D1051" s="8"/>
    </row>
    <row r="1052" spans="4:4" x14ac:dyDescent="0.2">
      <c r="D1052" s="8"/>
    </row>
    <row r="1053" spans="4:4" x14ac:dyDescent="0.2">
      <c r="D1053" s="8"/>
    </row>
    <row r="1054" spans="4:4" x14ac:dyDescent="0.2">
      <c r="D1054" s="8"/>
    </row>
    <row r="1055" spans="4:4" x14ac:dyDescent="0.2">
      <c r="D1055" s="8"/>
    </row>
    <row r="1056" spans="4:4" x14ac:dyDescent="0.2">
      <c r="D1056" s="8"/>
    </row>
    <row r="1057" spans="4:4" x14ac:dyDescent="0.2">
      <c r="D1057" s="8"/>
    </row>
    <row r="1058" spans="4:4" x14ac:dyDescent="0.2">
      <c r="D1058" s="8"/>
    </row>
    <row r="1059" spans="4:4" x14ac:dyDescent="0.2">
      <c r="D1059" s="8"/>
    </row>
    <row r="1060" spans="4:4" x14ac:dyDescent="0.2">
      <c r="D1060" s="8"/>
    </row>
    <row r="1061" spans="4:4" x14ac:dyDescent="0.2">
      <c r="D1061" s="8"/>
    </row>
    <row r="1062" spans="4:4" x14ac:dyDescent="0.2">
      <c r="D1062" s="8"/>
    </row>
    <row r="1063" spans="4:4" x14ac:dyDescent="0.2">
      <c r="D1063" s="8"/>
    </row>
    <row r="1064" spans="4:4" x14ac:dyDescent="0.2">
      <c r="D1064" s="8"/>
    </row>
    <row r="1065" spans="4:4" x14ac:dyDescent="0.2">
      <c r="D1065" s="8"/>
    </row>
    <row r="1066" spans="4:4" x14ac:dyDescent="0.2">
      <c r="D1066" s="8"/>
    </row>
    <row r="1067" spans="4:4" x14ac:dyDescent="0.2">
      <c r="D1067" s="8"/>
    </row>
    <row r="1068" spans="4:4" x14ac:dyDescent="0.2">
      <c r="D1068" s="8"/>
    </row>
    <row r="1069" spans="4:4" x14ac:dyDescent="0.2">
      <c r="D1069" s="8"/>
    </row>
    <row r="1070" spans="4:4" x14ac:dyDescent="0.2">
      <c r="D1070" s="8"/>
    </row>
    <row r="1071" spans="4:4" x14ac:dyDescent="0.2">
      <c r="D1071" s="8"/>
    </row>
    <row r="1072" spans="4:4" x14ac:dyDescent="0.2">
      <c r="D1072" s="8"/>
    </row>
    <row r="1073" spans="4:4" x14ac:dyDescent="0.2">
      <c r="D1073" s="8"/>
    </row>
    <row r="1074" spans="4:4" x14ac:dyDescent="0.2">
      <c r="D1074" s="8"/>
    </row>
    <row r="1075" spans="4:4" x14ac:dyDescent="0.2">
      <c r="D1075" s="8"/>
    </row>
    <row r="1076" spans="4:4" x14ac:dyDescent="0.2">
      <c r="D1076" s="8"/>
    </row>
    <row r="1077" spans="4:4" x14ac:dyDescent="0.2">
      <c r="D1077" s="8"/>
    </row>
    <row r="1078" spans="4:4" x14ac:dyDescent="0.2">
      <c r="D1078" s="8"/>
    </row>
    <row r="1079" spans="4:4" x14ac:dyDescent="0.2">
      <c r="D1079" s="8"/>
    </row>
    <row r="1080" spans="4:4" x14ac:dyDescent="0.2">
      <c r="D1080" s="8"/>
    </row>
    <row r="1081" spans="4:4" x14ac:dyDescent="0.2">
      <c r="D1081" s="8"/>
    </row>
    <row r="1082" spans="4:4" x14ac:dyDescent="0.2">
      <c r="D1082" s="8"/>
    </row>
    <row r="1083" spans="4:4" x14ac:dyDescent="0.2">
      <c r="D1083" s="8"/>
    </row>
    <row r="1084" spans="4:4" x14ac:dyDescent="0.2">
      <c r="D1084" s="8"/>
    </row>
    <row r="1085" spans="4:4" x14ac:dyDescent="0.2">
      <c r="D1085" s="8"/>
    </row>
    <row r="1086" spans="4:4" x14ac:dyDescent="0.2">
      <c r="D1086" s="8"/>
    </row>
    <row r="1087" spans="4:4" x14ac:dyDescent="0.2">
      <c r="D1087" s="8"/>
    </row>
    <row r="1088" spans="4:4" x14ac:dyDescent="0.2">
      <c r="D1088" s="8"/>
    </row>
    <row r="1089" spans="4:4" x14ac:dyDescent="0.2">
      <c r="D1089" s="8"/>
    </row>
    <row r="1090" spans="4:4" x14ac:dyDescent="0.2">
      <c r="D1090" s="8"/>
    </row>
    <row r="1091" spans="4:4" x14ac:dyDescent="0.2">
      <c r="D1091" s="8"/>
    </row>
    <row r="1092" spans="4:4" x14ac:dyDescent="0.2">
      <c r="D1092" s="8"/>
    </row>
    <row r="1093" spans="4:4" x14ac:dyDescent="0.2">
      <c r="D1093" s="8"/>
    </row>
    <row r="1094" spans="4:4" x14ac:dyDescent="0.2">
      <c r="D1094" s="8"/>
    </row>
    <row r="1095" spans="4:4" x14ac:dyDescent="0.2">
      <c r="D1095" s="8"/>
    </row>
    <row r="1096" spans="4:4" x14ac:dyDescent="0.2">
      <c r="D1096" s="8"/>
    </row>
    <row r="1097" spans="4:4" x14ac:dyDescent="0.2">
      <c r="D1097" s="8"/>
    </row>
    <row r="1098" spans="4:4" x14ac:dyDescent="0.2">
      <c r="D1098" s="8"/>
    </row>
    <row r="1099" spans="4:4" x14ac:dyDescent="0.2">
      <c r="D1099" s="8"/>
    </row>
    <row r="1100" spans="4:4" x14ac:dyDescent="0.2">
      <c r="D1100" s="8"/>
    </row>
    <row r="1101" spans="4:4" x14ac:dyDescent="0.2">
      <c r="D1101" s="8"/>
    </row>
    <row r="1102" spans="4:4" x14ac:dyDescent="0.2">
      <c r="D1102" s="8"/>
    </row>
    <row r="1103" spans="4:4" x14ac:dyDescent="0.2">
      <c r="D1103" s="8"/>
    </row>
    <row r="1104" spans="4:4" x14ac:dyDescent="0.2">
      <c r="D1104" s="8"/>
    </row>
    <row r="1105" spans="4:4" x14ac:dyDescent="0.2">
      <c r="D1105" s="8"/>
    </row>
    <row r="1106" spans="4:4" x14ac:dyDescent="0.2">
      <c r="D1106" s="8"/>
    </row>
    <row r="1107" spans="4:4" x14ac:dyDescent="0.2">
      <c r="D1107" s="8"/>
    </row>
    <row r="1108" spans="4:4" x14ac:dyDescent="0.2">
      <c r="D1108" s="8"/>
    </row>
    <row r="1109" spans="4:4" x14ac:dyDescent="0.2">
      <c r="D1109" s="8"/>
    </row>
    <row r="1110" spans="4:4" x14ac:dyDescent="0.2">
      <c r="D1110" s="8"/>
    </row>
    <row r="1111" spans="4:4" x14ac:dyDescent="0.2">
      <c r="D1111" s="8"/>
    </row>
    <row r="1112" spans="4:4" x14ac:dyDescent="0.2">
      <c r="D1112" s="8"/>
    </row>
    <row r="1113" spans="4:4" x14ac:dyDescent="0.2">
      <c r="D1113" s="8"/>
    </row>
    <row r="1114" spans="4:4" x14ac:dyDescent="0.2">
      <c r="D1114" s="8"/>
    </row>
    <row r="1115" spans="4:4" x14ac:dyDescent="0.2">
      <c r="D1115" s="8"/>
    </row>
    <row r="1116" spans="4:4" x14ac:dyDescent="0.2">
      <c r="D1116" s="8"/>
    </row>
    <row r="1117" spans="4:4" x14ac:dyDescent="0.2">
      <c r="D1117" s="8"/>
    </row>
    <row r="1118" spans="4:4" x14ac:dyDescent="0.2">
      <c r="D1118" s="8"/>
    </row>
    <row r="1119" spans="4:4" x14ac:dyDescent="0.2">
      <c r="D1119" s="8"/>
    </row>
    <row r="1120" spans="4:4" x14ac:dyDescent="0.2">
      <c r="D1120" s="8"/>
    </row>
    <row r="1121" spans="4:4" x14ac:dyDescent="0.2">
      <c r="D1121" s="8"/>
    </row>
    <row r="1122" spans="4:4" x14ac:dyDescent="0.2">
      <c r="D1122" s="8"/>
    </row>
    <row r="1123" spans="4:4" x14ac:dyDescent="0.2">
      <c r="D1123" s="8"/>
    </row>
    <row r="1124" spans="4:4" x14ac:dyDescent="0.2">
      <c r="D1124" s="8"/>
    </row>
    <row r="1125" spans="4:4" x14ac:dyDescent="0.2">
      <c r="D1125" s="8"/>
    </row>
    <row r="1126" spans="4:4" x14ac:dyDescent="0.2">
      <c r="D1126" s="8"/>
    </row>
    <row r="1127" spans="4:4" x14ac:dyDescent="0.2">
      <c r="D1127" s="8"/>
    </row>
    <row r="1128" spans="4:4" x14ac:dyDescent="0.2">
      <c r="D1128" s="8"/>
    </row>
    <row r="1129" spans="4:4" x14ac:dyDescent="0.2">
      <c r="D1129" s="8"/>
    </row>
    <row r="1130" spans="4:4" x14ac:dyDescent="0.2">
      <c r="D1130" s="8"/>
    </row>
    <row r="1131" spans="4:4" x14ac:dyDescent="0.2">
      <c r="D1131" s="8"/>
    </row>
    <row r="1132" spans="4:4" x14ac:dyDescent="0.2">
      <c r="D1132" s="8"/>
    </row>
    <row r="1133" spans="4:4" x14ac:dyDescent="0.2">
      <c r="D1133" s="8"/>
    </row>
    <row r="1134" spans="4:4" x14ac:dyDescent="0.2">
      <c r="D1134" s="8"/>
    </row>
    <row r="1135" spans="4:4" x14ac:dyDescent="0.2">
      <c r="D1135" s="8"/>
    </row>
    <row r="1136" spans="4:4" x14ac:dyDescent="0.2">
      <c r="D1136" s="8"/>
    </row>
    <row r="1137" spans="4:4" x14ac:dyDescent="0.2">
      <c r="D1137" s="8"/>
    </row>
    <row r="1138" spans="4:4" x14ac:dyDescent="0.2">
      <c r="D1138" s="8"/>
    </row>
    <row r="1139" spans="4:4" x14ac:dyDescent="0.2">
      <c r="D1139" s="8"/>
    </row>
    <row r="1140" spans="4:4" x14ac:dyDescent="0.2">
      <c r="D1140" s="8"/>
    </row>
    <row r="1141" spans="4:4" x14ac:dyDescent="0.2">
      <c r="D1141" s="8"/>
    </row>
    <row r="1142" spans="4:4" x14ac:dyDescent="0.2">
      <c r="D1142" s="8"/>
    </row>
    <row r="1143" spans="4:4" x14ac:dyDescent="0.2">
      <c r="D1143" s="8"/>
    </row>
    <row r="1144" spans="4:4" x14ac:dyDescent="0.2">
      <c r="D1144" s="8"/>
    </row>
    <row r="1145" spans="4:4" x14ac:dyDescent="0.2">
      <c r="D1145" s="8"/>
    </row>
    <row r="1146" spans="4:4" x14ac:dyDescent="0.2">
      <c r="D1146" s="8"/>
    </row>
    <row r="1147" spans="4:4" x14ac:dyDescent="0.2">
      <c r="D1147" s="8"/>
    </row>
    <row r="1148" spans="4:4" x14ac:dyDescent="0.2">
      <c r="D1148" s="8"/>
    </row>
    <row r="1149" spans="4:4" x14ac:dyDescent="0.2">
      <c r="D1149" s="8"/>
    </row>
    <row r="1150" spans="4:4" x14ac:dyDescent="0.2">
      <c r="D1150" s="8"/>
    </row>
    <row r="1151" spans="4:4" x14ac:dyDescent="0.2">
      <c r="D1151" s="8"/>
    </row>
    <row r="1152" spans="4:4" x14ac:dyDescent="0.2">
      <c r="D1152" s="8"/>
    </row>
    <row r="1153" spans="4:4" x14ac:dyDescent="0.2">
      <c r="D1153" s="8"/>
    </row>
    <row r="1154" spans="4:4" x14ac:dyDescent="0.2">
      <c r="D1154" s="8"/>
    </row>
    <row r="1155" spans="4:4" x14ac:dyDescent="0.2">
      <c r="D1155" s="8"/>
    </row>
    <row r="1156" spans="4:4" x14ac:dyDescent="0.2">
      <c r="D1156" s="8"/>
    </row>
    <row r="1157" spans="4:4" x14ac:dyDescent="0.2">
      <c r="D1157" s="8"/>
    </row>
    <row r="1158" spans="4:4" x14ac:dyDescent="0.2">
      <c r="D1158" s="8"/>
    </row>
    <row r="1159" spans="4:4" x14ac:dyDescent="0.2">
      <c r="D1159" s="8"/>
    </row>
    <row r="1160" spans="4:4" x14ac:dyDescent="0.2">
      <c r="D1160" s="8"/>
    </row>
    <row r="1161" spans="4:4" x14ac:dyDescent="0.2">
      <c r="D1161" s="8"/>
    </row>
    <row r="1162" spans="4:4" x14ac:dyDescent="0.2">
      <c r="D1162" s="8"/>
    </row>
    <row r="1163" spans="4:4" x14ac:dyDescent="0.2">
      <c r="D1163" s="8"/>
    </row>
    <row r="1164" spans="4:4" x14ac:dyDescent="0.2">
      <c r="D1164" s="8"/>
    </row>
    <row r="1165" spans="4:4" x14ac:dyDescent="0.2">
      <c r="D1165" s="8"/>
    </row>
    <row r="1166" spans="4:4" x14ac:dyDescent="0.2">
      <c r="D1166" s="8"/>
    </row>
    <row r="1167" spans="4:4" x14ac:dyDescent="0.2">
      <c r="D1167" s="8"/>
    </row>
    <row r="1168" spans="4:4" x14ac:dyDescent="0.2">
      <c r="D1168" s="8"/>
    </row>
    <row r="1169" spans="4:4" x14ac:dyDescent="0.2">
      <c r="D1169" s="8"/>
    </row>
    <row r="1170" spans="4:4" x14ac:dyDescent="0.2">
      <c r="D1170" s="8"/>
    </row>
    <row r="1171" spans="4:4" x14ac:dyDescent="0.2">
      <c r="D1171" s="8"/>
    </row>
    <row r="1172" spans="4:4" x14ac:dyDescent="0.2">
      <c r="D1172" s="8"/>
    </row>
    <row r="1173" spans="4:4" x14ac:dyDescent="0.2">
      <c r="D1173" s="8"/>
    </row>
    <row r="1174" spans="4:4" x14ac:dyDescent="0.2">
      <c r="D1174" s="8"/>
    </row>
    <row r="1175" spans="4:4" x14ac:dyDescent="0.2">
      <c r="D1175" s="8"/>
    </row>
    <row r="1176" spans="4:4" x14ac:dyDescent="0.2">
      <c r="D1176" s="8"/>
    </row>
    <row r="1177" spans="4:4" x14ac:dyDescent="0.2">
      <c r="D1177" s="8"/>
    </row>
    <row r="1178" spans="4:4" x14ac:dyDescent="0.2">
      <c r="D1178" s="8"/>
    </row>
    <row r="1179" spans="4:4" x14ac:dyDescent="0.2">
      <c r="D1179" s="8"/>
    </row>
    <row r="1180" spans="4:4" x14ac:dyDescent="0.2">
      <c r="D1180" s="8"/>
    </row>
    <row r="1181" spans="4:4" x14ac:dyDescent="0.2">
      <c r="D1181" s="8"/>
    </row>
    <row r="1182" spans="4:4" x14ac:dyDescent="0.2">
      <c r="D1182" s="8"/>
    </row>
    <row r="1183" spans="4:4" x14ac:dyDescent="0.2">
      <c r="D1183" s="8"/>
    </row>
    <row r="1184" spans="4:4" x14ac:dyDescent="0.2">
      <c r="D1184" s="8"/>
    </row>
    <row r="1185" spans="4:4" x14ac:dyDescent="0.2">
      <c r="D1185" s="8"/>
    </row>
    <row r="1186" spans="4:4" x14ac:dyDescent="0.2">
      <c r="D1186" s="8"/>
    </row>
    <row r="1187" spans="4:4" x14ac:dyDescent="0.2">
      <c r="D1187" s="8"/>
    </row>
    <row r="1188" spans="4:4" x14ac:dyDescent="0.2">
      <c r="D1188" s="8"/>
    </row>
    <row r="1189" spans="4:4" x14ac:dyDescent="0.2">
      <c r="D1189" s="8"/>
    </row>
    <row r="1190" spans="4:4" x14ac:dyDescent="0.2">
      <c r="D1190" s="8"/>
    </row>
    <row r="1191" spans="4:4" x14ac:dyDescent="0.2">
      <c r="D1191" s="8"/>
    </row>
    <row r="1192" spans="4:4" x14ac:dyDescent="0.2">
      <c r="D1192" s="8"/>
    </row>
    <row r="1193" spans="4:4" x14ac:dyDescent="0.2">
      <c r="D1193" s="8"/>
    </row>
    <row r="1194" spans="4:4" x14ac:dyDescent="0.2">
      <c r="D1194" s="8"/>
    </row>
    <row r="1195" spans="4:4" x14ac:dyDescent="0.2">
      <c r="D1195" s="8"/>
    </row>
    <row r="1196" spans="4:4" x14ac:dyDescent="0.2">
      <c r="D1196" s="8"/>
    </row>
    <row r="1197" spans="4:4" x14ac:dyDescent="0.2">
      <c r="D1197" s="8"/>
    </row>
    <row r="1198" spans="4:4" x14ac:dyDescent="0.2">
      <c r="D1198" s="8"/>
    </row>
    <row r="1199" spans="4:4" x14ac:dyDescent="0.2">
      <c r="D1199" s="8"/>
    </row>
    <row r="1200" spans="4:4" x14ac:dyDescent="0.2">
      <c r="D1200" s="8"/>
    </row>
    <row r="1201" spans="4:4" x14ac:dyDescent="0.2">
      <c r="D1201" s="8"/>
    </row>
    <row r="1202" spans="4:4" x14ac:dyDescent="0.2">
      <c r="D1202" s="8"/>
    </row>
    <row r="1203" spans="4:4" x14ac:dyDescent="0.2">
      <c r="D1203" s="8"/>
    </row>
    <row r="1204" spans="4:4" x14ac:dyDescent="0.2">
      <c r="D1204" s="8"/>
    </row>
    <row r="1205" spans="4:4" x14ac:dyDescent="0.2">
      <c r="D1205" s="8"/>
    </row>
    <row r="1206" spans="4:4" x14ac:dyDescent="0.2">
      <c r="D1206" s="8"/>
    </row>
    <row r="1207" spans="4:4" x14ac:dyDescent="0.2">
      <c r="D1207" s="8"/>
    </row>
    <row r="1208" spans="4:4" x14ac:dyDescent="0.2">
      <c r="D1208" s="8"/>
    </row>
    <row r="1209" spans="4:4" x14ac:dyDescent="0.2">
      <c r="D1209" s="8"/>
    </row>
    <row r="1210" spans="4:4" x14ac:dyDescent="0.2">
      <c r="D1210" s="8"/>
    </row>
    <row r="1211" spans="4:4" x14ac:dyDescent="0.2">
      <c r="D1211" s="8"/>
    </row>
    <row r="1212" spans="4:4" x14ac:dyDescent="0.2">
      <c r="D1212" s="8"/>
    </row>
    <row r="1213" spans="4:4" x14ac:dyDescent="0.2">
      <c r="D1213" s="8"/>
    </row>
    <row r="1214" spans="4:4" x14ac:dyDescent="0.2">
      <c r="D1214" s="8"/>
    </row>
    <row r="1215" spans="4:4" x14ac:dyDescent="0.2">
      <c r="D1215" s="8"/>
    </row>
    <row r="1216" spans="4:4" x14ac:dyDescent="0.2">
      <c r="D1216" s="8"/>
    </row>
    <row r="1217" spans="4:4" x14ac:dyDescent="0.2">
      <c r="D1217" s="8"/>
    </row>
    <row r="1218" spans="4:4" x14ac:dyDescent="0.2">
      <c r="D1218" s="8"/>
    </row>
    <row r="1219" spans="4:4" x14ac:dyDescent="0.2">
      <c r="D1219" s="8"/>
    </row>
    <row r="1220" spans="4:4" x14ac:dyDescent="0.2">
      <c r="D1220" s="8"/>
    </row>
    <row r="1221" spans="4:4" x14ac:dyDescent="0.2">
      <c r="D1221" s="8"/>
    </row>
    <row r="1222" spans="4:4" x14ac:dyDescent="0.2">
      <c r="D1222" s="8"/>
    </row>
    <row r="1223" spans="4:4" x14ac:dyDescent="0.2">
      <c r="D1223" s="8"/>
    </row>
    <row r="1224" spans="4:4" x14ac:dyDescent="0.2">
      <c r="D1224" s="8"/>
    </row>
    <row r="1225" spans="4:4" x14ac:dyDescent="0.2">
      <c r="D1225" s="8"/>
    </row>
    <row r="1226" spans="4:4" x14ac:dyDescent="0.2">
      <c r="D1226" s="8"/>
    </row>
    <row r="1227" spans="4:4" x14ac:dyDescent="0.2">
      <c r="D1227" s="8"/>
    </row>
    <row r="1228" spans="4:4" x14ac:dyDescent="0.2">
      <c r="D1228" s="8"/>
    </row>
    <row r="1229" spans="4:4" x14ac:dyDescent="0.2">
      <c r="D1229" s="8"/>
    </row>
    <row r="1230" spans="4:4" x14ac:dyDescent="0.2">
      <c r="D1230" s="8"/>
    </row>
    <row r="1231" spans="4:4" x14ac:dyDescent="0.2">
      <c r="D1231" s="8"/>
    </row>
    <row r="1232" spans="4:4" x14ac:dyDescent="0.2">
      <c r="D1232" s="8"/>
    </row>
    <row r="1233" spans="4:4" x14ac:dyDescent="0.2">
      <c r="D1233" s="8"/>
    </row>
    <row r="1234" spans="4:4" x14ac:dyDescent="0.2">
      <c r="D1234" s="8"/>
    </row>
    <row r="1235" spans="4:4" x14ac:dyDescent="0.2">
      <c r="D1235" s="8"/>
    </row>
    <row r="1236" spans="4:4" x14ac:dyDescent="0.2">
      <c r="D1236" s="8"/>
    </row>
    <row r="1237" spans="4:4" x14ac:dyDescent="0.2">
      <c r="D1237" s="8"/>
    </row>
    <row r="1238" spans="4:4" x14ac:dyDescent="0.2">
      <c r="D1238" s="8"/>
    </row>
    <row r="1239" spans="4:4" x14ac:dyDescent="0.2">
      <c r="D1239" s="8"/>
    </row>
    <row r="1240" spans="4:4" x14ac:dyDescent="0.2">
      <c r="D1240" s="8"/>
    </row>
    <row r="1241" spans="4:4" x14ac:dyDescent="0.2">
      <c r="D1241" s="8"/>
    </row>
    <row r="1242" spans="4:4" x14ac:dyDescent="0.2">
      <c r="D1242" s="8"/>
    </row>
    <row r="1243" spans="4:4" x14ac:dyDescent="0.2">
      <c r="D1243" s="8"/>
    </row>
    <row r="1244" spans="4:4" x14ac:dyDescent="0.2">
      <c r="D1244" s="8"/>
    </row>
    <row r="1245" spans="4:4" x14ac:dyDescent="0.2">
      <c r="D1245" s="8"/>
    </row>
    <row r="1246" spans="4:4" x14ac:dyDescent="0.2">
      <c r="D1246" s="8"/>
    </row>
    <row r="1247" spans="4:4" x14ac:dyDescent="0.2">
      <c r="D1247" s="8"/>
    </row>
    <row r="1248" spans="4:4" x14ac:dyDescent="0.2">
      <c r="D1248" s="8"/>
    </row>
    <row r="1249" spans="4:4" x14ac:dyDescent="0.2">
      <c r="D1249" s="8"/>
    </row>
    <row r="1250" spans="4:4" x14ac:dyDescent="0.2">
      <c r="D1250" s="8"/>
    </row>
    <row r="1251" spans="4:4" x14ac:dyDescent="0.2">
      <c r="D1251" s="8"/>
    </row>
    <row r="1252" spans="4:4" x14ac:dyDescent="0.2">
      <c r="D1252" s="8"/>
    </row>
    <row r="1253" spans="4:4" x14ac:dyDescent="0.2">
      <c r="D1253" s="8"/>
    </row>
    <row r="1254" spans="4:4" x14ac:dyDescent="0.2">
      <c r="D1254" s="8"/>
    </row>
    <row r="1255" spans="4:4" x14ac:dyDescent="0.2">
      <c r="D1255" s="8"/>
    </row>
    <row r="1256" spans="4:4" x14ac:dyDescent="0.2">
      <c r="D1256" s="8"/>
    </row>
    <row r="1257" spans="4:4" x14ac:dyDescent="0.2">
      <c r="D1257" s="8"/>
    </row>
    <row r="1258" spans="4:4" x14ac:dyDescent="0.2">
      <c r="D1258" s="8"/>
    </row>
    <row r="1259" spans="4:4" x14ac:dyDescent="0.2">
      <c r="D1259" s="8"/>
    </row>
    <row r="1260" spans="4:4" x14ac:dyDescent="0.2">
      <c r="D1260" s="8"/>
    </row>
    <row r="1261" spans="4:4" x14ac:dyDescent="0.2">
      <c r="D1261" s="8"/>
    </row>
    <row r="1262" spans="4:4" x14ac:dyDescent="0.2">
      <c r="D1262" s="8"/>
    </row>
    <row r="1263" spans="4:4" x14ac:dyDescent="0.2">
      <c r="D1263" s="8"/>
    </row>
    <row r="1264" spans="4:4" x14ac:dyDescent="0.2">
      <c r="D1264" s="8"/>
    </row>
    <row r="1265" spans="4:4" x14ac:dyDescent="0.2">
      <c r="D1265" s="8"/>
    </row>
    <row r="1266" spans="4:4" x14ac:dyDescent="0.2">
      <c r="D1266" s="8"/>
    </row>
    <row r="1267" spans="4:4" x14ac:dyDescent="0.2">
      <c r="D1267" s="8"/>
    </row>
    <row r="1268" spans="4:4" x14ac:dyDescent="0.2">
      <c r="D1268" s="8"/>
    </row>
    <row r="1269" spans="4:4" x14ac:dyDescent="0.2">
      <c r="D1269" s="8"/>
    </row>
    <row r="1270" spans="4:4" x14ac:dyDescent="0.2">
      <c r="D1270" s="8"/>
    </row>
    <row r="1271" spans="4:4" x14ac:dyDescent="0.2">
      <c r="D1271" s="8"/>
    </row>
    <row r="1272" spans="4:4" x14ac:dyDescent="0.2">
      <c r="D1272" s="8"/>
    </row>
    <row r="1273" spans="4:4" x14ac:dyDescent="0.2">
      <c r="D1273" s="8"/>
    </row>
    <row r="1274" spans="4:4" x14ac:dyDescent="0.2">
      <c r="D1274" s="8"/>
    </row>
    <row r="1275" spans="4:4" x14ac:dyDescent="0.2">
      <c r="D1275" s="8"/>
    </row>
    <row r="1276" spans="4:4" x14ac:dyDescent="0.2">
      <c r="D1276" s="8"/>
    </row>
    <row r="1277" spans="4:4" x14ac:dyDescent="0.2">
      <c r="D1277" s="8"/>
    </row>
    <row r="1278" spans="4:4" x14ac:dyDescent="0.2">
      <c r="D1278" s="8"/>
    </row>
    <row r="1279" spans="4:4" x14ac:dyDescent="0.2">
      <c r="D1279" s="8"/>
    </row>
    <row r="1280" spans="4:4" x14ac:dyDescent="0.2">
      <c r="D1280" s="8"/>
    </row>
    <row r="1281" spans="4:4" x14ac:dyDescent="0.2">
      <c r="D1281" s="8"/>
    </row>
    <row r="1282" spans="4:4" x14ac:dyDescent="0.2">
      <c r="D1282" s="8"/>
    </row>
    <row r="1283" spans="4:4" x14ac:dyDescent="0.2">
      <c r="D1283" s="8"/>
    </row>
    <row r="1284" spans="4:4" x14ac:dyDescent="0.2">
      <c r="D1284" s="8"/>
    </row>
    <row r="1285" spans="4:4" x14ac:dyDescent="0.2">
      <c r="D1285" s="8"/>
    </row>
    <row r="1286" spans="4:4" x14ac:dyDescent="0.2">
      <c r="D1286" s="8"/>
    </row>
    <row r="1287" spans="4:4" x14ac:dyDescent="0.2">
      <c r="D1287" s="8"/>
    </row>
    <row r="1288" spans="4:4" x14ac:dyDescent="0.2">
      <c r="D1288" s="8"/>
    </row>
    <row r="1289" spans="4:4" x14ac:dyDescent="0.2">
      <c r="D1289" s="8"/>
    </row>
    <row r="1290" spans="4:4" x14ac:dyDescent="0.2">
      <c r="D1290" s="8"/>
    </row>
    <row r="1291" spans="4:4" x14ac:dyDescent="0.2">
      <c r="D1291" s="8"/>
    </row>
    <row r="1292" spans="4:4" x14ac:dyDescent="0.2">
      <c r="D1292" s="8"/>
    </row>
    <row r="1293" spans="4:4" x14ac:dyDescent="0.2">
      <c r="D1293" s="8"/>
    </row>
    <row r="1294" spans="4:4" x14ac:dyDescent="0.2">
      <c r="D1294" s="8"/>
    </row>
    <row r="1295" spans="4:4" x14ac:dyDescent="0.2">
      <c r="D1295" s="8"/>
    </row>
    <row r="1296" spans="4:4" x14ac:dyDescent="0.2">
      <c r="D1296" s="8"/>
    </row>
    <row r="1297" spans="4:4" x14ac:dyDescent="0.2">
      <c r="D1297" s="8"/>
    </row>
    <row r="1298" spans="4:4" x14ac:dyDescent="0.2">
      <c r="D1298" s="8"/>
    </row>
    <row r="1299" spans="4:4" x14ac:dyDescent="0.2">
      <c r="D1299" s="8"/>
    </row>
    <row r="1300" spans="4:4" x14ac:dyDescent="0.2">
      <c r="D1300" s="8"/>
    </row>
    <row r="1301" spans="4:4" x14ac:dyDescent="0.2">
      <c r="D1301" s="8"/>
    </row>
    <row r="1302" spans="4:4" x14ac:dyDescent="0.2">
      <c r="D1302" s="8"/>
    </row>
    <row r="1303" spans="4:4" x14ac:dyDescent="0.2">
      <c r="D1303" s="8"/>
    </row>
    <row r="1304" spans="4:4" x14ac:dyDescent="0.2">
      <c r="D1304" s="8"/>
    </row>
    <row r="1305" spans="4:4" x14ac:dyDescent="0.2">
      <c r="D1305" s="8"/>
    </row>
    <row r="1306" spans="4:4" x14ac:dyDescent="0.2">
      <c r="D1306" s="8"/>
    </row>
    <row r="1307" spans="4:4" x14ac:dyDescent="0.2">
      <c r="D1307" s="8"/>
    </row>
    <row r="1308" spans="4:4" x14ac:dyDescent="0.2">
      <c r="D1308" s="8"/>
    </row>
    <row r="1309" spans="4:4" x14ac:dyDescent="0.2">
      <c r="D1309" s="8"/>
    </row>
    <row r="1310" spans="4:4" x14ac:dyDescent="0.2">
      <c r="D1310" s="8"/>
    </row>
    <row r="1311" spans="4:4" x14ac:dyDescent="0.2">
      <c r="D1311" s="8"/>
    </row>
    <row r="1312" spans="4:4" x14ac:dyDescent="0.2">
      <c r="D1312" s="8"/>
    </row>
    <row r="1313" spans="4:4" x14ac:dyDescent="0.2">
      <c r="D1313" s="8"/>
    </row>
    <row r="1314" spans="4:4" x14ac:dyDescent="0.2">
      <c r="D1314" s="8"/>
    </row>
    <row r="1315" spans="4:4" x14ac:dyDescent="0.2">
      <c r="D1315" s="8"/>
    </row>
    <row r="1316" spans="4:4" x14ac:dyDescent="0.2">
      <c r="D1316" s="8"/>
    </row>
    <row r="1317" spans="4:4" x14ac:dyDescent="0.2">
      <c r="D1317" s="8"/>
    </row>
    <row r="1318" spans="4:4" x14ac:dyDescent="0.2">
      <c r="D1318" s="8"/>
    </row>
    <row r="1319" spans="4:4" x14ac:dyDescent="0.2">
      <c r="D1319" s="8"/>
    </row>
    <row r="1320" spans="4:4" x14ac:dyDescent="0.2">
      <c r="D1320" s="8"/>
    </row>
    <row r="1321" spans="4:4" x14ac:dyDescent="0.2">
      <c r="D1321" s="8"/>
    </row>
    <row r="1322" spans="4:4" x14ac:dyDescent="0.2">
      <c r="D1322" s="8"/>
    </row>
    <row r="1323" spans="4:4" x14ac:dyDescent="0.2">
      <c r="D1323" s="8"/>
    </row>
    <row r="1324" spans="4:4" x14ac:dyDescent="0.2">
      <c r="D1324" s="8"/>
    </row>
    <row r="1325" spans="4:4" x14ac:dyDescent="0.2">
      <c r="D1325" s="8"/>
    </row>
    <row r="1326" spans="4:4" x14ac:dyDescent="0.2">
      <c r="D1326" s="8"/>
    </row>
    <row r="1327" spans="4:4" x14ac:dyDescent="0.2">
      <c r="D1327" s="8"/>
    </row>
    <row r="1328" spans="4:4" x14ac:dyDescent="0.2">
      <c r="D1328" s="8"/>
    </row>
    <row r="1329" spans="4:4" x14ac:dyDescent="0.2">
      <c r="D1329" s="8"/>
    </row>
    <row r="1330" spans="4:4" x14ac:dyDescent="0.2">
      <c r="D1330" s="8"/>
    </row>
    <row r="1331" spans="4:4" x14ac:dyDescent="0.2">
      <c r="D1331" s="8"/>
    </row>
    <row r="1332" spans="4:4" x14ac:dyDescent="0.2">
      <c r="D1332" s="8"/>
    </row>
    <row r="1333" spans="4:4" x14ac:dyDescent="0.2">
      <c r="D1333" s="8"/>
    </row>
    <row r="1334" spans="4:4" x14ac:dyDescent="0.2">
      <c r="D1334" s="8"/>
    </row>
    <row r="1335" spans="4:4" x14ac:dyDescent="0.2">
      <c r="D1335" s="8"/>
    </row>
    <row r="1336" spans="4:4" x14ac:dyDescent="0.2">
      <c r="D1336" s="8"/>
    </row>
    <row r="1337" spans="4:4" x14ac:dyDescent="0.2">
      <c r="D1337" s="8"/>
    </row>
    <row r="1338" spans="4:4" x14ac:dyDescent="0.2">
      <c r="D1338" s="8"/>
    </row>
    <row r="1339" spans="4:4" x14ac:dyDescent="0.2">
      <c r="D1339" s="8"/>
    </row>
    <row r="1340" spans="4:4" x14ac:dyDescent="0.2">
      <c r="D1340" s="8"/>
    </row>
    <row r="1341" spans="4:4" x14ac:dyDescent="0.2">
      <c r="D1341" s="8"/>
    </row>
    <row r="1342" spans="4:4" x14ac:dyDescent="0.2">
      <c r="D1342" s="8"/>
    </row>
    <row r="1343" spans="4:4" x14ac:dyDescent="0.2">
      <c r="D1343" s="8"/>
    </row>
    <row r="1344" spans="4:4" x14ac:dyDescent="0.2">
      <c r="D1344" s="8"/>
    </row>
    <row r="1345" spans="4:4" x14ac:dyDescent="0.2">
      <c r="D1345" s="8"/>
    </row>
    <row r="1346" spans="4:4" x14ac:dyDescent="0.2">
      <c r="D1346" s="8"/>
    </row>
    <row r="1347" spans="4:4" x14ac:dyDescent="0.2">
      <c r="D1347" s="8"/>
    </row>
    <row r="1348" spans="4:4" x14ac:dyDescent="0.2">
      <c r="D1348" s="8"/>
    </row>
    <row r="1349" spans="4:4" x14ac:dyDescent="0.2">
      <c r="D1349" s="8"/>
    </row>
    <row r="1350" spans="4:4" x14ac:dyDescent="0.2">
      <c r="D1350" s="8"/>
    </row>
    <row r="1351" spans="4:4" x14ac:dyDescent="0.2">
      <c r="D1351" s="8"/>
    </row>
    <row r="1352" spans="4:4" x14ac:dyDescent="0.2">
      <c r="D1352" s="8"/>
    </row>
    <row r="1353" spans="4:4" x14ac:dyDescent="0.2">
      <c r="D1353" s="8"/>
    </row>
    <row r="1354" spans="4:4" x14ac:dyDescent="0.2">
      <c r="D1354" s="8"/>
    </row>
    <row r="1355" spans="4:4" x14ac:dyDescent="0.2">
      <c r="D1355" s="8"/>
    </row>
    <row r="1356" spans="4:4" x14ac:dyDescent="0.2">
      <c r="D1356" s="8"/>
    </row>
    <row r="1357" spans="4:4" x14ac:dyDescent="0.2">
      <c r="D1357" s="8"/>
    </row>
    <row r="1358" spans="4:4" x14ac:dyDescent="0.2">
      <c r="D1358" s="8"/>
    </row>
    <row r="1359" spans="4:4" x14ac:dyDescent="0.2">
      <c r="D1359" s="8"/>
    </row>
    <row r="1360" spans="4:4" x14ac:dyDescent="0.2">
      <c r="D1360" s="8"/>
    </row>
    <row r="1361" spans="4:4" x14ac:dyDescent="0.2">
      <c r="D1361" s="8"/>
    </row>
    <row r="1362" spans="4:4" x14ac:dyDescent="0.2">
      <c r="D1362" s="8"/>
    </row>
    <row r="1363" spans="4:4" x14ac:dyDescent="0.2">
      <c r="D1363" s="8"/>
    </row>
    <row r="1364" spans="4:4" x14ac:dyDescent="0.2">
      <c r="D1364" s="8"/>
    </row>
    <row r="1365" spans="4:4" x14ac:dyDescent="0.2">
      <c r="D1365" s="8"/>
    </row>
    <row r="1366" spans="4:4" x14ac:dyDescent="0.2">
      <c r="D1366" s="8"/>
    </row>
    <row r="1367" spans="4:4" x14ac:dyDescent="0.2">
      <c r="D1367" s="8"/>
    </row>
    <row r="1368" spans="4:4" x14ac:dyDescent="0.2">
      <c r="D1368" s="8"/>
    </row>
    <row r="1369" spans="4:4" x14ac:dyDescent="0.2">
      <c r="D1369" s="8"/>
    </row>
    <row r="1370" spans="4:4" x14ac:dyDescent="0.2">
      <c r="D1370" s="8"/>
    </row>
    <row r="1371" spans="4:4" x14ac:dyDescent="0.2">
      <c r="D1371" s="8"/>
    </row>
    <row r="1372" spans="4:4" x14ac:dyDescent="0.2">
      <c r="D1372" s="8"/>
    </row>
    <row r="1373" spans="4:4" x14ac:dyDescent="0.2">
      <c r="D1373" s="8"/>
    </row>
    <row r="1374" spans="4:4" x14ac:dyDescent="0.2">
      <c r="D1374" s="8"/>
    </row>
    <row r="1375" spans="4:4" x14ac:dyDescent="0.2">
      <c r="D1375" s="8"/>
    </row>
    <row r="1376" spans="4:4" x14ac:dyDescent="0.2">
      <c r="D1376" s="8"/>
    </row>
    <row r="1377" spans="4:4" x14ac:dyDescent="0.2">
      <c r="D1377" s="8"/>
    </row>
    <row r="1378" spans="4:4" x14ac:dyDescent="0.2">
      <c r="D1378" s="8"/>
    </row>
    <row r="1379" spans="4:4" x14ac:dyDescent="0.2">
      <c r="D1379" s="8"/>
    </row>
    <row r="1380" spans="4:4" x14ac:dyDescent="0.2">
      <c r="D1380" s="8"/>
    </row>
    <row r="1381" spans="4:4" x14ac:dyDescent="0.2">
      <c r="D1381" s="8"/>
    </row>
    <row r="1382" spans="4:4" x14ac:dyDescent="0.2">
      <c r="D1382" s="8"/>
    </row>
    <row r="1383" spans="4:4" x14ac:dyDescent="0.2">
      <c r="D1383" s="8"/>
    </row>
    <row r="1384" spans="4:4" x14ac:dyDescent="0.2">
      <c r="D1384" s="8"/>
    </row>
    <row r="1385" spans="4:4" x14ac:dyDescent="0.2">
      <c r="D1385" s="8"/>
    </row>
    <row r="1386" spans="4:4" x14ac:dyDescent="0.2">
      <c r="D1386" s="8"/>
    </row>
    <row r="1387" spans="4:4" x14ac:dyDescent="0.2">
      <c r="D1387" s="8"/>
    </row>
    <row r="1388" spans="4:4" x14ac:dyDescent="0.2">
      <c r="D1388" s="8"/>
    </row>
    <row r="1389" spans="4:4" x14ac:dyDescent="0.2">
      <c r="D1389" s="8"/>
    </row>
    <row r="1390" spans="4:4" x14ac:dyDescent="0.2">
      <c r="D1390" s="8"/>
    </row>
    <row r="1391" spans="4:4" x14ac:dyDescent="0.2">
      <c r="D1391" s="8"/>
    </row>
    <row r="1392" spans="4:4" x14ac:dyDescent="0.2">
      <c r="D1392" s="8"/>
    </row>
    <row r="1393" spans="4:4" x14ac:dyDescent="0.2">
      <c r="D1393" s="8"/>
    </row>
    <row r="1394" spans="4:4" x14ac:dyDescent="0.2">
      <c r="D1394" s="8"/>
    </row>
    <row r="1395" spans="4:4" x14ac:dyDescent="0.2">
      <c r="D1395" s="8"/>
    </row>
    <row r="1396" spans="4:4" x14ac:dyDescent="0.2">
      <c r="D1396" s="8"/>
    </row>
    <row r="1397" spans="4:4" x14ac:dyDescent="0.2">
      <c r="D1397" s="8"/>
    </row>
    <row r="1398" spans="4:4" x14ac:dyDescent="0.2">
      <c r="D1398" s="8"/>
    </row>
    <row r="1399" spans="4:4" x14ac:dyDescent="0.2">
      <c r="D1399" s="8"/>
    </row>
    <row r="1400" spans="4:4" x14ac:dyDescent="0.2">
      <c r="D1400" s="8"/>
    </row>
    <row r="1401" spans="4:4" x14ac:dyDescent="0.2">
      <c r="D1401" s="8"/>
    </row>
    <row r="1402" spans="4:4" x14ac:dyDescent="0.2">
      <c r="D1402" s="8"/>
    </row>
    <row r="1403" spans="4:4" x14ac:dyDescent="0.2">
      <c r="D1403" s="8"/>
    </row>
    <row r="1404" spans="4:4" x14ac:dyDescent="0.2">
      <c r="D1404" s="8"/>
    </row>
    <row r="1405" spans="4:4" x14ac:dyDescent="0.2">
      <c r="D1405" s="8"/>
    </row>
    <row r="1406" spans="4:4" x14ac:dyDescent="0.2">
      <c r="D1406" s="8"/>
    </row>
    <row r="1407" spans="4:4" x14ac:dyDescent="0.2">
      <c r="D1407" s="8"/>
    </row>
    <row r="1408" spans="4:4" x14ac:dyDescent="0.2">
      <c r="D1408" s="8"/>
    </row>
    <row r="1409" spans="4:4" x14ac:dyDescent="0.2">
      <c r="D1409" s="8"/>
    </row>
    <row r="1410" spans="4:4" x14ac:dyDescent="0.2">
      <c r="D1410" s="8"/>
    </row>
    <row r="1411" spans="4:4" x14ac:dyDescent="0.2">
      <c r="D1411" s="8"/>
    </row>
    <row r="1412" spans="4:4" x14ac:dyDescent="0.2">
      <c r="D1412" s="8"/>
    </row>
    <row r="1413" spans="4:4" x14ac:dyDescent="0.2">
      <c r="D1413" s="8"/>
    </row>
    <row r="1414" spans="4:4" x14ac:dyDescent="0.2">
      <c r="D1414" s="8"/>
    </row>
    <row r="1415" spans="4:4" x14ac:dyDescent="0.2">
      <c r="D1415" s="8"/>
    </row>
    <row r="1416" spans="4:4" x14ac:dyDescent="0.2">
      <c r="D1416" s="8"/>
    </row>
    <row r="1417" spans="4:4" x14ac:dyDescent="0.2">
      <c r="D1417" s="8"/>
    </row>
    <row r="1418" spans="4:4" x14ac:dyDescent="0.2">
      <c r="D1418" s="8"/>
    </row>
    <row r="1419" spans="4:4" x14ac:dyDescent="0.2">
      <c r="D1419" s="8"/>
    </row>
    <row r="1420" spans="4:4" x14ac:dyDescent="0.2">
      <c r="D1420" s="8"/>
    </row>
    <row r="1421" spans="4:4" x14ac:dyDescent="0.2">
      <c r="D1421" s="8"/>
    </row>
    <row r="1422" spans="4:4" x14ac:dyDescent="0.2">
      <c r="D1422" s="8"/>
    </row>
    <row r="1423" spans="4:4" x14ac:dyDescent="0.2">
      <c r="D1423" s="8"/>
    </row>
    <row r="1424" spans="4:4" x14ac:dyDescent="0.2">
      <c r="D1424" s="8"/>
    </row>
    <row r="1425" spans="4:4" x14ac:dyDescent="0.2">
      <c r="D1425" s="8"/>
    </row>
    <row r="1426" spans="4:4" x14ac:dyDescent="0.2">
      <c r="D1426" s="8"/>
    </row>
    <row r="1427" spans="4:4" x14ac:dyDescent="0.2">
      <c r="D1427" s="8"/>
    </row>
    <row r="1428" spans="4:4" x14ac:dyDescent="0.2">
      <c r="D1428" s="8"/>
    </row>
    <row r="1429" spans="4:4" x14ac:dyDescent="0.2">
      <c r="D1429" s="8"/>
    </row>
    <row r="1430" spans="4:4" x14ac:dyDescent="0.2">
      <c r="D1430" s="8"/>
    </row>
    <row r="1431" spans="4:4" x14ac:dyDescent="0.2">
      <c r="D1431" s="8"/>
    </row>
    <row r="1432" spans="4:4" x14ac:dyDescent="0.2">
      <c r="D1432" s="8"/>
    </row>
    <row r="1433" spans="4:4" x14ac:dyDescent="0.2">
      <c r="D1433" s="8"/>
    </row>
    <row r="1434" spans="4:4" x14ac:dyDescent="0.2">
      <c r="D1434" s="8"/>
    </row>
    <row r="1435" spans="4:4" x14ac:dyDescent="0.2">
      <c r="D1435" s="8"/>
    </row>
    <row r="1436" spans="4:4" x14ac:dyDescent="0.2">
      <c r="D1436" s="8"/>
    </row>
    <row r="1437" spans="4:4" x14ac:dyDescent="0.2">
      <c r="D1437" s="8"/>
    </row>
    <row r="1438" spans="4:4" x14ac:dyDescent="0.2">
      <c r="D1438" s="8"/>
    </row>
    <row r="1439" spans="4:4" x14ac:dyDescent="0.2">
      <c r="D1439" s="8"/>
    </row>
    <row r="1440" spans="4:4" x14ac:dyDescent="0.2">
      <c r="D1440" s="8"/>
    </row>
    <row r="1441" spans="4:4" x14ac:dyDescent="0.2">
      <c r="D1441" s="8"/>
    </row>
    <row r="1442" spans="4:4" x14ac:dyDescent="0.2">
      <c r="D1442" s="8"/>
    </row>
    <row r="1443" spans="4:4" x14ac:dyDescent="0.2">
      <c r="D1443" s="8"/>
    </row>
    <row r="1444" spans="4:4" x14ac:dyDescent="0.2">
      <c r="D1444" s="8"/>
    </row>
    <row r="1445" spans="4:4" x14ac:dyDescent="0.2">
      <c r="D1445" s="8"/>
    </row>
    <row r="1446" spans="4:4" x14ac:dyDescent="0.2">
      <c r="D1446" s="8"/>
    </row>
    <row r="1447" spans="4:4" x14ac:dyDescent="0.2">
      <c r="D1447" s="8"/>
    </row>
    <row r="1448" spans="4:4" x14ac:dyDescent="0.2">
      <c r="D1448" s="8"/>
    </row>
    <row r="1449" spans="4:4" x14ac:dyDescent="0.2">
      <c r="D1449" s="8"/>
    </row>
    <row r="1450" spans="4:4" x14ac:dyDescent="0.2">
      <c r="D1450" s="8"/>
    </row>
    <row r="1451" spans="4:4" x14ac:dyDescent="0.2">
      <c r="D1451" s="8"/>
    </row>
    <row r="1452" spans="4:4" x14ac:dyDescent="0.2">
      <c r="D1452" s="8"/>
    </row>
    <row r="1453" spans="4:4" x14ac:dyDescent="0.2">
      <c r="D1453" s="8"/>
    </row>
    <row r="1454" spans="4:4" x14ac:dyDescent="0.2">
      <c r="D1454" s="8"/>
    </row>
    <row r="1455" spans="4:4" x14ac:dyDescent="0.2">
      <c r="D1455" s="8"/>
    </row>
    <row r="1456" spans="4:4" x14ac:dyDescent="0.2">
      <c r="D1456" s="8"/>
    </row>
    <row r="1457" spans="4:4" x14ac:dyDescent="0.2">
      <c r="D1457" s="8"/>
    </row>
    <row r="1458" spans="4:4" x14ac:dyDescent="0.2">
      <c r="D1458" s="8"/>
    </row>
    <row r="1459" spans="4:4" x14ac:dyDescent="0.2">
      <c r="D1459" s="8"/>
    </row>
    <row r="1460" spans="4:4" x14ac:dyDescent="0.2">
      <c r="D1460" s="8"/>
    </row>
    <row r="1461" spans="4:4" x14ac:dyDescent="0.2">
      <c r="D1461" s="8"/>
    </row>
    <row r="1462" spans="4:4" x14ac:dyDescent="0.2">
      <c r="D1462" s="8"/>
    </row>
    <row r="1463" spans="4:4" x14ac:dyDescent="0.2">
      <c r="D1463" s="8"/>
    </row>
    <row r="1464" spans="4:4" x14ac:dyDescent="0.2">
      <c r="D1464" s="8"/>
    </row>
    <row r="1465" spans="4:4" x14ac:dyDescent="0.2">
      <c r="D1465" s="8"/>
    </row>
    <row r="1466" spans="4:4" x14ac:dyDescent="0.2">
      <c r="D1466" s="8"/>
    </row>
    <row r="1467" spans="4:4" x14ac:dyDescent="0.2">
      <c r="D1467" s="8"/>
    </row>
    <row r="1468" spans="4:4" x14ac:dyDescent="0.2">
      <c r="D1468" s="8"/>
    </row>
    <row r="1469" spans="4:4" x14ac:dyDescent="0.2">
      <c r="D1469" s="8"/>
    </row>
    <row r="1470" spans="4:4" x14ac:dyDescent="0.2">
      <c r="D1470" s="8"/>
    </row>
    <row r="1471" spans="4:4" x14ac:dyDescent="0.2">
      <c r="D1471" s="8"/>
    </row>
    <row r="1472" spans="4:4" x14ac:dyDescent="0.2">
      <c r="D1472" s="8"/>
    </row>
    <row r="1473" spans="4:4" x14ac:dyDescent="0.2">
      <c r="D1473" s="8"/>
    </row>
    <row r="1474" spans="4:4" x14ac:dyDescent="0.2">
      <c r="D1474" s="8"/>
    </row>
    <row r="1475" spans="4:4" x14ac:dyDescent="0.2">
      <c r="D1475" s="8"/>
    </row>
    <row r="1476" spans="4:4" x14ac:dyDescent="0.2">
      <c r="D1476" s="8"/>
    </row>
    <row r="1477" spans="4:4" x14ac:dyDescent="0.2">
      <c r="D1477" s="8"/>
    </row>
    <row r="1478" spans="4:4" x14ac:dyDescent="0.2">
      <c r="D1478" s="8"/>
    </row>
    <row r="1479" spans="4:4" x14ac:dyDescent="0.2">
      <c r="D1479" s="8"/>
    </row>
    <row r="1480" spans="4:4" x14ac:dyDescent="0.2">
      <c r="D1480" s="8"/>
    </row>
    <row r="1481" spans="4:4" x14ac:dyDescent="0.2">
      <c r="D1481" s="8"/>
    </row>
    <row r="1482" spans="4:4" x14ac:dyDescent="0.2">
      <c r="D1482" s="8"/>
    </row>
    <row r="1483" spans="4:4" x14ac:dyDescent="0.2">
      <c r="D1483" s="8"/>
    </row>
    <row r="1484" spans="4:4" x14ac:dyDescent="0.2">
      <c r="D1484" s="8"/>
    </row>
    <row r="1485" spans="4:4" x14ac:dyDescent="0.2">
      <c r="D1485" s="8"/>
    </row>
    <row r="1486" spans="4:4" x14ac:dyDescent="0.2">
      <c r="D1486" s="8"/>
    </row>
    <row r="1487" spans="4:4" x14ac:dyDescent="0.2">
      <c r="D1487" s="8"/>
    </row>
    <row r="1488" spans="4:4" x14ac:dyDescent="0.2">
      <c r="D1488" s="8"/>
    </row>
    <row r="1489" spans="4:4" x14ac:dyDescent="0.2">
      <c r="D1489" s="8"/>
    </row>
    <row r="1490" spans="4:4" x14ac:dyDescent="0.2">
      <c r="D1490" s="8"/>
    </row>
    <row r="1491" spans="4:4" x14ac:dyDescent="0.2">
      <c r="D1491" s="8"/>
    </row>
    <row r="1492" spans="4:4" x14ac:dyDescent="0.2">
      <c r="D1492" s="8"/>
    </row>
    <row r="1493" spans="4:4" x14ac:dyDescent="0.2">
      <c r="D1493" s="8"/>
    </row>
    <row r="1494" spans="4:4" x14ac:dyDescent="0.2">
      <c r="D1494" s="8"/>
    </row>
    <row r="1495" spans="4:4" x14ac:dyDescent="0.2">
      <c r="D1495" s="8"/>
    </row>
    <row r="1496" spans="4:4" x14ac:dyDescent="0.2">
      <c r="D1496" s="8"/>
    </row>
    <row r="1497" spans="4:4" x14ac:dyDescent="0.2">
      <c r="D1497" s="8"/>
    </row>
    <row r="1498" spans="4:4" x14ac:dyDescent="0.2">
      <c r="D1498" s="8"/>
    </row>
    <row r="1499" spans="4:4" x14ac:dyDescent="0.2">
      <c r="D1499" s="8"/>
    </row>
    <row r="1500" spans="4:4" x14ac:dyDescent="0.2">
      <c r="D1500" s="8"/>
    </row>
    <row r="1501" spans="4:4" x14ac:dyDescent="0.2">
      <c r="D1501" s="8"/>
    </row>
    <row r="1502" spans="4:4" x14ac:dyDescent="0.2">
      <c r="D1502" s="8"/>
    </row>
    <row r="1503" spans="4:4" x14ac:dyDescent="0.2">
      <c r="D1503" s="8"/>
    </row>
    <row r="1504" spans="4:4" x14ac:dyDescent="0.2">
      <c r="D1504" s="8"/>
    </row>
    <row r="1505" spans="4:4" x14ac:dyDescent="0.2">
      <c r="D1505" s="8"/>
    </row>
    <row r="1506" spans="4:4" x14ac:dyDescent="0.2">
      <c r="D1506" s="8"/>
    </row>
    <row r="1507" spans="4:4" x14ac:dyDescent="0.2">
      <c r="D1507" s="8"/>
    </row>
    <row r="1508" spans="4:4" x14ac:dyDescent="0.2">
      <c r="D1508" s="8"/>
    </row>
    <row r="1509" spans="4:4" x14ac:dyDescent="0.2">
      <c r="D1509" s="8"/>
    </row>
    <row r="1510" spans="4:4" x14ac:dyDescent="0.2">
      <c r="D1510" s="8"/>
    </row>
    <row r="1511" spans="4:4" x14ac:dyDescent="0.2">
      <c r="D1511" s="8"/>
    </row>
    <row r="1512" spans="4:4" x14ac:dyDescent="0.2">
      <c r="D1512" s="8"/>
    </row>
    <row r="1513" spans="4:4" x14ac:dyDescent="0.2">
      <c r="D1513" s="8"/>
    </row>
    <row r="1514" spans="4:4" x14ac:dyDescent="0.2">
      <c r="D1514" s="8"/>
    </row>
    <row r="1515" spans="4:4" x14ac:dyDescent="0.2">
      <c r="D1515" s="8"/>
    </row>
    <row r="1516" spans="4:4" x14ac:dyDescent="0.2">
      <c r="D1516" s="8"/>
    </row>
    <row r="1517" spans="4:4" x14ac:dyDescent="0.2">
      <c r="D1517" s="8"/>
    </row>
    <row r="1518" spans="4:4" x14ac:dyDescent="0.2">
      <c r="D1518" s="8"/>
    </row>
    <row r="1519" spans="4:4" x14ac:dyDescent="0.2">
      <c r="D1519" s="8"/>
    </row>
    <row r="1520" spans="4:4" x14ac:dyDescent="0.2">
      <c r="D1520" s="8"/>
    </row>
    <row r="1521" spans="4:4" x14ac:dyDescent="0.2">
      <c r="D1521" s="8"/>
    </row>
    <row r="1522" spans="4:4" x14ac:dyDescent="0.2">
      <c r="D1522" s="8"/>
    </row>
    <row r="1523" spans="4:4" x14ac:dyDescent="0.2">
      <c r="D1523" s="8"/>
    </row>
    <row r="1524" spans="4:4" x14ac:dyDescent="0.2">
      <c r="D1524" s="8"/>
    </row>
    <row r="1525" spans="4:4" x14ac:dyDescent="0.2">
      <c r="D1525" s="8"/>
    </row>
    <row r="1526" spans="4:4" x14ac:dyDescent="0.2">
      <c r="D1526" s="8"/>
    </row>
    <row r="1527" spans="4:4" x14ac:dyDescent="0.2">
      <c r="D1527" s="8"/>
    </row>
    <row r="1528" spans="4:4" x14ac:dyDescent="0.2">
      <c r="D1528" s="8"/>
    </row>
    <row r="1529" spans="4:4" x14ac:dyDescent="0.2">
      <c r="D1529" s="8"/>
    </row>
    <row r="1530" spans="4:4" x14ac:dyDescent="0.2">
      <c r="D1530" s="8"/>
    </row>
    <row r="1531" spans="4:4" x14ac:dyDescent="0.2">
      <c r="D1531" s="8"/>
    </row>
    <row r="1532" spans="4:4" x14ac:dyDescent="0.2">
      <c r="D1532" s="8"/>
    </row>
    <row r="1533" spans="4:4" x14ac:dyDescent="0.2">
      <c r="D1533" s="8"/>
    </row>
    <row r="1534" spans="4:4" x14ac:dyDescent="0.2">
      <c r="D1534" s="8"/>
    </row>
    <row r="1535" spans="4:4" x14ac:dyDescent="0.2">
      <c r="D1535" s="8"/>
    </row>
    <row r="1536" spans="4:4" x14ac:dyDescent="0.2">
      <c r="D1536" s="8"/>
    </row>
    <row r="1537" spans="4:4" x14ac:dyDescent="0.2">
      <c r="D1537" s="8"/>
    </row>
    <row r="1538" spans="4:4" x14ac:dyDescent="0.2">
      <c r="D1538" s="8"/>
    </row>
    <row r="1539" spans="4:4" x14ac:dyDescent="0.2">
      <c r="D1539" s="8"/>
    </row>
    <row r="1540" spans="4:4" x14ac:dyDescent="0.2">
      <c r="D1540" s="8"/>
    </row>
    <row r="1541" spans="4:4" x14ac:dyDescent="0.2">
      <c r="D1541" s="8"/>
    </row>
    <row r="1542" spans="4:4" x14ac:dyDescent="0.2">
      <c r="D1542" s="8"/>
    </row>
    <row r="1543" spans="4:4" x14ac:dyDescent="0.2">
      <c r="D1543" s="8"/>
    </row>
    <row r="1544" spans="4:4" x14ac:dyDescent="0.2">
      <c r="D1544" s="8"/>
    </row>
    <row r="1545" spans="4:4" x14ac:dyDescent="0.2">
      <c r="D1545" s="8"/>
    </row>
    <row r="1546" spans="4:4" x14ac:dyDescent="0.2">
      <c r="D1546" s="8"/>
    </row>
    <row r="1547" spans="4:4" x14ac:dyDescent="0.2">
      <c r="D1547" s="8"/>
    </row>
    <row r="1548" spans="4:4" x14ac:dyDescent="0.2">
      <c r="D1548" s="8"/>
    </row>
    <row r="1549" spans="4:4" x14ac:dyDescent="0.2">
      <c r="D1549" s="8"/>
    </row>
    <row r="1550" spans="4:4" x14ac:dyDescent="0.2">
      <c r="D1550" s="8"/>
    </row>
    <row r="1551" spans="4:4" x14ac:dyDescent="0.2">
      <c r="D1551" s="8"/>
    </row>
    <row r="1552" spans="4:4" x14ac:dyDescent="0.2">
      <c r="D1552" s="8"/>
    </row>
    <row r="1553" spans="4:4" x14ac:dyDescent="0.2">
      <c r="D1553" s="8"/>
    </row>
    <row r="1554" spans="4:4" x14ac:dyDescent="0.2">
      <c r="D1554" s="8"/>
    </row>
    <row r="1555" spans="4:4" x14ac:dyDescent="0.2">
      <c r="D1555" s="8"/>
    </row>
    <row r="1556" spans="4:4" x14ac:dyDescent="0.2">
      <c r="D1556" s="8"/>
    </row>
    <row r="1557" spans="4:4" x14ac:dyDescent="0.2">
      <c r="D1557" s="8"/>
    </row>
    <row r="1558" spans="4:4" x14ac:dyDescent="0.2">
      <c r="D1558" s="8"/>
    </row>
    <row r="1559" spans="4:4" x14ac:dyDescent="0.2">
      <c r="D1559" s="8"/>
    </row>
    <row r="1560" spans="4:4" x14ac:dyDescent="0.2">
      <c r="D1560" s="8"/>
    </row>
    <row r="1561" spans="4:4" x14ac:dyDescent="0.2">
      <c r="D1561" s="8"/>
    </row>
    <row r="1562" spans="4:4" x14ac:dyDescent="0.2">
      <c r="D1562" s="8"/>
    </row>
    <row r="1563" spans="4:4" x14ac:dyDescent="0.2">
      <c r="D1563" s="8"/>
    </row>
    <row r="1564" spans="4:4" x14ac:dyDescent="0.2">
      <c r="D1564" s="8"/>
    </row>
    <row r="1565" spans="4:4" x14ac:dyDescent="0.2">
      <c r="D1565" s="8"/>
    </row>
    <row r="1566" spans="4:4" x14ac:dyDescent="0.2">
      <c r="D1566" s="8"/>
    </row>
    <row r="1567" spans="4:4" x14ac:dyDescent="0.2">
      <c r="D1567" s="8"/>
    </row>
    <row r="1568" spans="4:4" x14ac:dyDescent="0.2">
      <c r="D1568" s="8"/>
    </row>
    <row r="1569" spans="4:4" x14ac:dyDescent="0.2">
      <c r="D1569" s="8"/>
    </row>
    <row r="1570" spans="4:4" x14ac:dyDescent="0.2">
      <c r="D1570" s="8"/>
    </row>
    <row r="1571" spans="4:4" x14ac:dyDescent="0.2">
      <c r="D1571" s="8"/>
    </row>
    <row r="1572" spans="4:4" x14ac:dyDescent="0.2">
      <c r="D1572" s="8"/>
    </row>
    <row r="1573" spans="4:4" x14ac:dyDescent="0.2">
      <c r="D1573" s="8"/>
    </row>
    <row r="1574" spans="4:4" x14ac:dyDescent="0.2">
      <c r="D1574" s="8"/>
    </row>
    <row r="1575" spans="4:4" x14ac:dyDescent="0.2">
      <c r="D1575" s="8"/>
    </row>
    <row r="1576" spans="4:4" x14ac:dyDescent="0.2">
      <c r="D1576" s="8"/>
    </row>
    <row r="1577" spans="4:4" x14ac:dyDescent="0.2">
      <c r="D1577" s="8"/>
    </row>
    <row r="1578" spans="4:4" x14ac:dyDescent="0.2">
      <c r="D1578" s="8"/>
    </row>
    <row r="1579" spans="4:4" x14ac:dyDescent="0.2">
      <c r="D1579" s="8"/>
    </row>
    <row r="1580" spans="4:4" x14ac:dyDescent="0.2">
      <c r="D1580" s="8"/>
    </row>
    <row r="1581" spans="4:4" x14ac:dyDescent="0.2">
      <c r="D1581" s="8"/>
    </row>
    <row r="1582" spans="4:4" x14ac:dyDescent="0.2">
      <c r="D1582" s="8"/>
    </row>
    <row r="1583" spans="4:4" x14ac:dyDescent="0.2">
      <c r="D1583" s="8"/>
    </row>
    <row r="1584" spans="4:4" x14ac:dyDescent="0.2">
      <c r="D1584" s="8"/>
    </row>
    <row r="1585" spans="4:4" x14ac:dyDescent="0.2">
      <c r="D1585" s="8"/>
    </row>
    <row r="1586" spans="4:4" x14ac:dyDescent="0.2">
      <c r="D1586" s="8"/>
    </row>
    <row r="1587" spans="4:4" x14ac:dyDescent="0.2">
      <c r="D1587" s="8"/>
    </row>
    <row r="1588" spans="4:4" x14ac:dyDescent="0.2">
      <c r="D1588" s="8"/>
    </row>
    <row r="1589" spans="4:4" x14ac:dyDescent="0.2">
      <c r="D1589" s="8"/>
    </row>
    <row r="1590" spans="4:4" x14ac:dyDescent="0.2">
      <c r="D1590" s="8"/>
    </row>
    <row r="1591" spans="4:4" x14ac:dyDescent="0.2">
      <c r="D1591" s="8"/>
    </row>
    <row r="1592" spans="4:4" x14ac:dyDescent="0.2">
      <c r="D1592" s="8"/>
    </row>
    <row r="1593" spans="4:4" x14ac:dyDescent="0.2">
      <c r="D1593" s="8"/>
    </row>
    <row r="1594" spans="4:4" x14ac:dyDescent="0.2">
      <c r="D1594" s="8"/>
    </row>
    <row r="1595" spans="4:4" x14ac:dyDescent="0.2">
      <c r="D1595" s="8"/>
    </row>
    <row r="1596" spans="4:4" x14ac:dyDescent="0.2">
      <c r="D1596" s="8"/>
    </row>
    <row r="1597" spans="4:4" x14ac:dyDescent="0.2">
      <c r="D1597" s="8"/>
    </row>
    <row r="1598" spans="4:4" x14ac:dyDescent="0.2">
      <c r="D1598" s="8"/>
    </row>
    <row r="1599" spans="4:4" x14ac:dyDescent="0.2">
      <c r="D1599" s="8"/>
    </row>
    <row r="1600" spans="4:4" x14ac:dyDescent="0.2">
      <c r="D1600" s="8"/>
    </row>
    <row r="1601" spans="4:4" x14ac:dyDescent="0.2">
      <c r="D1601" s="8"/>
    </row>
    <row r="1602" spans="4:4" x14ac:dyDescent="0.2">
      <c r="D1602" s="8"/>
    </row>
    <row r="1603" spans="4:4" x14ac:dyDescent="0.2">
      <c r="D1603" s="8"/>
    </row>
    <row r="1604" spans="4:4" x14ac:dyDescent="0.2">
      <c r="D1604" s="8"/>
    </row>
    <row r="1605" spans="4:4" x14ac:dyDescent="0.2">
      <c r="D1605" s="8"/>
    </row>
    <row r="1606" spans="4:4" x14ac:dyDescent="0.2">
      <c r="D1606" s="8"/>
    </row>
    <row r="1607" spans="4:4" x14ac:dyDescent="0.2">
      <c r="D1607" s="8"/>
    </row>
    <row r="1608" spans="4:4" x14ac:dyDescent="0.2">
      <c r="D1608" s="8"/>
    </row>
    <row r="1609" spans="4:4" x14ac:dyDescent="0.2">
      <c r="D1609" s="8"/>
    </row>
    <row r="1610" spans="4:4" x14ac:dyDescent="0.2">
      <c r="D1610" s="8"/>
    </row>
    <row r="1611" spans="4:4" x14ac:dyDescent="0.2">
      <c r="D1611" s="8"/>
    </row>
    <row r="1612" spans="4:4" x14ac:dyDescent="0.2">
      <c r="D1612" s="8"/>
    </row>
    <row r="1613" spans="4:4" x14ac:dyDescent="0.2">
      <c r="D1613" s="8"/>
    </row>
    <row r="1614" spans="4:4" x14ac:dyDescent="0.2">
      <c r="D1614" s="8"/>
    </row>
    <row r="1615" spans="4:4" x14ac:dyDescent="0.2">
      <c r="D1615" s="8"/>
    </row>
    <row r="1616" spans="4:4" x14ac:dyDescent="0.2">
      <c r="D1616" s="8"/>
    </row>
    <row r="1617" spans="4:4" x14ac:dyDescent="0.2">
      <c r="D1617" s="8"/>
    </row>
    <row r="1618" spans="4:4" x14ac:dyDescent="0.2">
      <c r="D1618" s="8"/>
    </row>
    <row r="1619" spans="4:4" x14ac:dyDescent="0.2">
      <c r="D1619" s="8"/>
    </row>
    <row r="1620" spans="4:4" x14ac:dyDescent="0.2">
      <c r="D1620" s="8"/>
    </row>
    <row r="1621" spans="4:4" x14ac:dyDescent="0.2">
      <c r="D1621" s="8"/>
    </row>
    <row r="1622" spans="4:4" x14ac:dyDescent="0.2">
      <c r="D1622" s="8"/>
    </row>
    <row r="1623" spans="4:4" x14ac:dyDescent="0.2">
      <c r="D1623" s="8"/>
    </row>
    <row r="1624" spans="4:4" x14ac:dyDescent="0.2">
      <c r="D1624" s="8"/>
    </row>
    <row r="1625" spans="4:4" x14ac:dyDescent="0.2">
      <c r="D1625" s="8"/>
    </row>
    <row r="1626" spans="4:4" x14ac:dyDescent="0.2">
      <c r="D1626" s="8"/>
    </row>
    <row r="1627" spans="4:4" x14ac:dyDescent="0.2">
      <c r="D1627" s="8"/>
    </row>
    <row r="1628" spans="4:4" x14ac:dyDescent="0.2">
      <c r="D1628" s="8"/>
    </row>
    <row r="1629" spans="4:4" x14ac:dyDescent="0.2">
      <c r="D1629" s="8"/>
    </row>
    <row r="1630" spans="4:4" x14ac:dyDescent="0.2">
      <c r="D1630" s="8"/>
    </row>
    <row r="1631" spans="4:4" x14ac:dyDescent="0.2">
      <c r="D1631" s="8"/>
    </row>
    <row r="1632" spans="4:4" x14ac:dyDescent="0.2">
      <c r="D1632" s="8"/>
    </row>
    <row r="1633" spans="4:4" x14ac:dyDescent="0.2">
      <c r="D1633" s="8"/>
    </row>
    <row r="1634" spans="4:4" x14ac:dyDescent="0.2">
      <c r="D1634" s="8"/>
    </row>
    <row r="1635" spans="4:4" x14ac:dyDescent="0.2">
      <c r="D1635" s="8"/>
    </row>
    <row r="1636" spans="4:4" x14ac:dyDescent="0.2">
      <c r="D1636" s="8"/>
    </row>
    <row r="1637" spans="4:4" x14ac:dyDescent="0.2">
      <c r="D1637" s="8"/>
    </row>
    <row r="1638" spans="4:4" x14ac:dyDescent="0.2">
      <c r="D1638" s="8"/>
    </row>
    <row r="1639" spans="4:4" x14ac:dyDescent="0.2">
      <c r="D1639" s="8"/>
    </row>
    <row r="1640" spans="4:4" x14ac:dyDescent="0.2">
      <c r="D1640" s="8"/>
    </row>
    <row r="1641" spans="4:4" x14ac:dyDescent="0.2">
      <c r="D1641" s="8"/>
    </row>
    <row r="1642" spans="4:4" x14ac:dyDescent="0.2">
      <c r="D1642" s="8"/>
    </row>
    <row r="1643" spans="4:4" x14ac:dyDescent="0.2">
      <c r="D1643" s="8"/>
    </row>
    <row r="1644" spans="4:4" x14ac:dyDescent="0.2">
      <c r="D1644" s="8"/>
    </row>
    <row r="1645" spans="4:4" x14ac:dyDescent="0.2">
      <c r="D1645" s="8"/>
    </row>
    <row r="1646" spans="4:4" x14ac:dyDescent="0.2">
      <c r="D1646" s="8"/>
    </row>
    <row r="1647" spans="4:4" x14ac:dyDescent="0.2">
      <c r="D1647" s="8"/>
    </row>
    <row r="1648" spans="4:4" x14ac:dyDescent="0.2">
      <c r="D1648" s="8"/>
    </row>
    <row r="1649" spans="4:4" x14ac:dyDescent="0.2">
      <c r="D1649" s="8"/>
    </row>
    <row r="1650" spans="4:4" x14ac:dyDescent="0.2">
      <c r="D1650" s="8"/>
    </row>
    <row r="1651" spans="4:4" x14ac:dyDescent="0.2">
      <c r="D1651" s="8"/>
    </row>
    <row r="1652" spans="4:4" x14ac:dyDescent="0.2">
      <c r="D1652" s="8"/>
    </row>
    <row r="1653" spans="4:4" x14ac:dyDescent="0.2">
      <c r="D1653" s="8"/>
    </row>
    <row r="1654" spans="4:4" x14ac:dyDescent="0.2">
      <c r="D1654" s="8"/>
    </row>
    <row r="1655" spans="4:4" x14ac:dyDescent="0.2">
      <c r="D1655" s="8"/>
    </row>
    <row r="1656" spans="4:4" x14ac:dyDescent="0.2">
      <c r="D1656" s="8"/>
    </row>
    <row r="1657" spans="4:4" x14ac:dyDescent="0.2">
      <c r="D1657" s="8"/>
    </row>
    <row r="1658" spans="4:4" x14ac:dyDescent="0.2">
      <c r="D1658" s="8"/>
    </row>
    <row r="1659" spans="4:4" x14ac:dyDescent="0.2">
      <c r="D1659" s="8"/>
    </row>
    <row r="1660" spans="4:4" x14ac:dyDescent="0.2">
      <c r="D1660" s="8"/>
    </row>
    <row r="1661" spans="4:4" x14ac:dyDescent="0.2">
      <c r="D1661" s="8"/>
    </row>
    <row r="1662" spans="4:4" x14ac:dyDescent="0.2">
      <c r="D1662" s="8"/>
    </row>
    <row r="1663" spans="4:4" x14ac:dyDescent="0.2">
      <c r="D1663" s="8"/>
    </row>
    <row r="1664" spans="4:4" x14ac:dyDescent="0.2">
      <c r="D1664" s="8"/>
    </row>
    <row r="1665" spans="4:4" x14ac:dyDescent="0.2">
      <c r="D1665" s="8"/>
    </row>
    <row r="1666" spans="4:4" x14ac:dyDescent="0.2">
      <c r="D1666" s="8"/>
    </row>
    <row r="1667" spans="4:4" x14ac:dyDescent="0.2">
      <c r="D1667" s="8"/>
    </row>
    <row r="1668" spans="4:4" x14ac:dyDescent="0.2">
      <c r="D1668" s="8"/>
    </row>
    <row r="1669" spans="4:4" x14ac:dyDescent="0.2">
      <c r="D1669" s="8"/>
    </row>
    <row r="1670" spans="4:4" x14ac:dyDescent="0.2">
      <c r="D1670" s="8"/>
    </row>
    <row r="1671" spans="4:4" x14ac:dyDescent="0.2">
      <c r="D1671" s="8"/>
    </row>
    <row r="1672" spans="4:4" x14ac:dyDescent="0.2">
      <c r="D1672" s="8"/>
    </row>
    <row r="1673" spans="4:4" x14ac:dyDescent="0.2">
      <c r="D1673" s="8"/>
    </row>
    <row r="1674" spans="4:4" x14ac:dyDescent="0.2">
      <c r="D1674" s="8"/>
    </row>
    <row r="1675" spans="4:4" x14ac:dyDescent="0.2">
      <c r="D1675" s="8"/>
    </row>
    <row r="1676" spans="4:4" x14ac:dyDescent="0.2">
      <c r="D1676" s="8"/>
    </row>
    <row r="1677" spans="4:4" x14ac:dyDescent="0.2">
      <c r="D1677" s="8"/>
    </row>
    <row r="1678" spans="4:4" x14ac:dyDescent="0.2">
      <c r="D1678" s="8"/>
    </row>
    <row r="1679" spans="4:4" x14ac:dyDescent="0.2">
      <c r="D1679" s="8"/>
    </row>
    <row r="1680" spans="4:4" x14ac:dyDescent="0.2">
      <c r="D1680" s="8"/>
    </row>
    <row r="1681" spans="4:4" x14ac:dyDescent="0.2">
      <c r="D1681" s="8"/>
    </row>
    <row r="1682" spans="4:4" x14ac:dyDescent="0.2">
      <c r="D1682" s="8"/>
    </row>
    <row r="1683" spans="4:4" x14ac:dyDescent="0.2">
      <c r="D1683" s="8"/>
    </row>
    <row r="1684" spans="4:4" x14ac:dyDescent="0.2">
      <c r="D1684" s="8"/>
    </row>
    <row r="1685" spans="4:4" x14ac:dyDescent="0.2">
      <c r="D1685" s="8"/>
    </row>
    <row r="1686" spans="4:4" x14ac:dyDescent="0.2">
      <c r="D1686" s="8"/>
    </row>
    <row r="1687" spans="4:4" x14ac:dyDescent="0.2">
      <c r="D1687" s="8"/>
    </row>
    <row r="1688" spans="4:4" x14ac:dyDescent="0.2">
      <c r="D1688" s="8"/>
    </row>
    <row r="1689" spans="4:4" x14ac:dyDescent="0.2">
      <c r="D1689" s="8"/>
    </row>
    <row r="1690" spans="4:4" x14ac:dyDescent="0.2">
      <c r="D1690" s="8"/>
    </row>
    <row r="1691" spans="4:4" x14ac:dyDescent="0.2">
      <c r="D1691" s="8"/>
    </row>
    <row r="1692" spans="4:4" x14ac:dyDescent="0.2">
      <c r="D1692" s="8"/>
    </row>
    <row r="1693" spans="4:4" x14ac:dyDescent="0.2">
      <c r="D1693" s="8"/>
    </row>
    <row r="1694" spans="4:4" x14ac:dyDescent="0.2">
      <c r="D1694" s="8"/>
    </row>
    <row r="1695" spans="4:4" x14ac:dyDescent="0.2">
      <c r="D1695" s="8"/>
    </row>
    <row r="1696" spans="4:4" x14ac:dyDescent="0.2">
      <c r="D1696" s="8"/>
    </row>
    <row r="1697" spans="4:4" x14ac:dyDescent="0.2">
      <c r="D1697" s="8"/>
    </row>
    <row r="1698" spans="4:4" x14ac:dyDescent="0.2">
      <c r="D1698" s="8"/>
    </row>
    <row r="1699" spans="4:4" x14ac:dyDescent="0.2">
      <c r="D1699" s="8"/>
    </row>
    <row r="1700" spans="4:4" x14ac:dyDescent="0.2">
      <c r="D1700" s="8"/>
    </row>
    <row r="1701" spans="4:4" x14ac:dyDescent="0.2">
      <c r="D1701" s="8"/>
    </row>
    <row r="1702" spans="4:4" x14ac:dyDescent="0.2">
      <c r="D1702" s="8"/>
    </row>
    <row r="1703" spans="4:4" x14ac:dyDescent="0.2">
      <c r="D1703" s="8"/>
    </row>
    <row r="1704" spans="4:4" x14ac:dyDescent="0.2">
      <c r="D1704" s="8"/>
    </row>
    <row r="1705" spans="4:4" x14ac:dyDescent="0.2">
      <c r="D1705" s="8"/>
    </row>
    <row r="1706" spans="4:4" x14ac:dyDescent="0.2">
      <c r="D1706" s="8"/>
    </row>
    <row r="1707" spans="4:4" x14ac:dyDescent="0.2">
      <c r="D1707" s="8"/>
    </row>
    <row r="1708" spans="4:4" x14ac:dyDescent="0.2">
      <c r="D1708" s="8"/>
    </row>
    <row r="1709" spans="4:4" x14ac:dyDescent="0.2">
      <c r="D1709" s="8"/>
    </row>
    <row r="1710" spans="4:4" x14ac:dyDescent="0.2">
      <c r="D1710" s="8"/>
    </row>
    <row r="1711" spans="4:4" x14ac:dyDescent="0.2">
      <c r="D1711" s="8"/>
    </row>
    <row r="1712" spans="4:4" x14ac:dyDescent="0.2">
      <c r="D1712" s="8"/>
    </row>
    <row r="1713" spans="4:4" x14ac:dyDescent="0.2">
      <c r="D1713" s="8"/>
    </row>
    <row r="1714" spans="4:4" x14ac:dyDescent="0.2">
      <c r="D1714" s="8"/>
    </row>
    <row r="1715" spans="4:4" x14ac:dyDescent="0.2">
      <c r="D1715" s="8"/>
    </row>
    <row r="1716" spans="4:4" x14ac:dyDescent="0.2">
      <c r="D1716" s="8"/>
    </row>
    <row r="1717" spans="4:4" x14ac:dyDescent="0.2">
      <c r="D1717" s="8"/>
    </row>
    <row r="1718" spans="4:4" x14ac:dyDescent="0.2">
      <c r="D1718" s="8"/>
    </row>
    <row r="1719" spans="4:4" x14ac:dyDescent="0.2">
      <c r="D1719" s="8"/>
    </row>
    <row r="1720" spans="4:4" x14ac:dyDescent="0.2">
      <c r="D1720" s="8"/>
    </row>
    <row r="1721" spans="4:4" x14ac:dyDescent="0.2">
      <c r="D1721" s="8"/>
    </row>
    <row r="1722" spans="4:4" x14ac:dyDescent="0.2">
      <c r="D1722" s="8"/>
    </row>
    <row r="1723" spans="4:4" x14ac:dyDescent="0.2">
      <c r="D1723" s="8"/>
    </row>
    <row r="1724" spans="4:4" x14ac:dyDescent="0.2">
      <c r="D1724" s="8"/>
    </row>
    <row r="1725" spans="4:4" x14ac:dyDescent="0.2">
      <c r="D1725" s="8"/>
    </row>
    <row r="1726" spans="4:4" x14ac:dyDescent="0.2">
      <c r="D1726" s="8"/>
    </row>
    <row r="1727" spans="4:4" x14ac:dyDescent="0.2">
      <c r="D1727" s="8"/>
    </row>
    <row r="1728" spans="4:4" x14ac:dyDescent="0.2">
      <c r="D1728" s="8"/>
    </row>
    <row r="1729" spans="4:4" x14ac:dyDescent="0.2">
      <c r="D1729" s="8"/>
    </row>
    <row r="1730" spans="4:4" x14ac:dyDescent="0.2">
      <c r="D1730" s="8"/>
    </row>
    <row r="1731" spans="4:4" x14ac:dyDescent="0.2">
      <c r="D1731" s="8"/>
    </row>
    <row r="1732" spans="4:4" x14ac:dyDescent="0.2">
      <c r="D1732" s="8"/>
    </row>
    <row r="1733" spans="4:4" x14ac:dyDescent="0.2">
      <c r="D1733" s="8"/>
    </row>
    <row r="1734" spans="4:4" x14ac:dyDescent="0.2">
      <c r="D1734" s="8"/>
    </row>
    <row r="1735" spans="4:4" x14ac:dyDescent="0.2">
      <c r="D1735" s="8"/>
    </row>
    <row r="1736" spans="4:4" x14ac:dyDescent="0.2">
      <c r="D1736" s="8"/>
    </row>
    <row r="1737" spans="4:4" x14ac:dyDescent="0.2">
      <c r="D1737" s="8"/>
    </row>
    <row r="1738" spans="4:4" x14ac:dyDescent="0.2">
      <c r="D1738" s="8"/>
    </row>
    <row r="1739" spans="4:4" x14ac:dyDescent="0.2">
      <c r="D1739" s="8"/>
    </row>
    <row r="1740" spans="4:4" x14ac:dyDescent="0.2">
      <c r="D1740" s="8"/>
    </row>
    <row r="1741" spans="4:4" x14ac:dyDescent="0.2">
      <c r="D1741" s="8"/>
    </row>
    <row r="1742" spans="4:4" x14ac:dyDescent="0.2">
      <c r="D1742" s="8"/>
    </row>
    <row r="1743" spans="4:4" x14ac:dyDescent="0.2">
      <c r="D1743" s="8"/>
    </row>
    <row r="1744" spans="4:4" x14ac:dyDescent="0.2">
      <c r="D1744" s="8"/>
    </row>
    <row r="1745" spans="4:4" x14ac:dyDescent="0.2">
      <c r="D1745" s="8"/>
    </row>
    <row r="1746" spans="4:4" x14ac:dyDescent="0.2">
      <c r="D1746" s="8"/>
    </row>
    <row r="1747" spans="4:4" x14ac:dyDescent="0.2">
      <c r="D1747" s="8"/>
    </row>
    <row r="1748" spans="4:4" x14ac:dyDescent="0.2">
      <c r="D1748" s="8"/>
    </row>
    <row r="1749" spans="4:4" x14ac:dyDescent="0.2">
      <c r="D1749" s="8"/>
    </row>
    <row r="1750" spans="4:4" x14ac:dyDescent="0.2">
      <c r="D1750" s="8"/>
    </row>
    <row r="1751" spans="4:4" x14ac:dyDescent="0.2">
      <c r="D1751" s="8"/>
    </row>
    <row r="1752" spans="4:4" x14ac:dyDescent="0.2">
      <c r="D1752" s="8"/>
    </row>
    <row r="1753" spans="4:4" x14ac:dyDescent="0.2">
      <c r="D1753" s="8"/>
    </row>
    <row r="1754" spans="4:4" x14ac:dyDescent="0.2">
      <c r="D1754" s="8"/>
    </row>
    <row r="1755" spans="4:4" x14ac:dyDescent="0.2">
      <c r="D1755" s="8"/>
    </row>
    <row r="1756" spans="4:4" x14ac:dyDescent="0.2">
      <c r="D1756" s="8"/>
    </row>
    <row r="1757" spans="4:4" x14ac:dyDescent="0.2">
      <c r="D1757" s="8"/>
    </row>
    <row r="1758" spans="4:4" x14ac:dyDescent="0.2">
      <c r="D1758" s="8"/>
    </row>
    <row r="1759" spans="4:4" x14ac:dyDescent="0.2">
      <c r="D1759" s="8"/>
    </row>
    <row r="1760" spans="4:4" x14ac:dyDescent="0.2">
      <c r="D1760" s="8"/>
    </row>
    <row r="1761" spans="4:4" x14ac:dyDescent="0.2">
      <c r="D1761" s="8"/>
    </row>
    <row r="1762" spans="4:4" x14ac:dyDescent="0.2">
      <c r="D1762" s="8"/>
    </row>
    <row r="1763" spans="4:4" x14ac:dyDescent="0.2">
      <c r="D1763" s="8"/>
    </row>
    <row r="1764" spans="4:4" x14ac:dyDescent="0.2">
      <c r="D1764" s="8"/>
    </row>
    <row r="1765" spans="4:4" x14ac:dyDescent="0.2">
      <c r="D1765" s="8"/>
    </row>
    <row r="1766" spans="4:4" x14ac:dyDescent="0.2">
      <c r="D1766" s="8"/>
    </row>
    <row r="1767" spans="4:4" x14ac:dyDescent="0.2">
      <c r="D1767" s="8"/>
    </row>
    <row r="1768" spans="4:4" x14ac:dyDescent="0.2">
      <c r="D1768" s="8"/>
    </row>
    <row r="1769" spans="4:4" x14ac:dyDescent="0.2">
      <c r="D1769" s="8"/>
    </row>
    <row r="1770" spans="4:4" x14ac:dyDescent="0.2">
      <c r="D1770" s="8"/>
    </row>
    <row r="1771" spans="4:4" x14ac:dyDescent="0.2">
      <c r="D1771" s="8"/>
    </row>
    <row r="1772" spans="4:4" x14ac:dyDescent="0.2">
      <c r="D1772" s="8"/>
    </row>
    <row r="1773" spans="4:4" x14ac:dyDescent="0.2">
      <c r="D1773" s="8"/>
    </row>
    <row r="1774" spans="4:4" x14ac:dyDescent="0.2">
      <c r="D1774" s="8"/>
    </row>
    <row r="1775" spans="4:4" x14ac:dyDescent="0.2">
      <c r="D1775" s="8"/>
    </row>
    <row r="1776" spans="4:4" x14ac:dyDescent="0.2">
      <c r="D1776" s="8"/>
    </row>
    <row r="1777" spans="4:4" x14ac:dyDescent="0.2">
      <c r="D1777" s="8"/>
    </row>
    <row r="1778" spans="4:4" x14ac:dyDescent="0.2">
      <c r="D1778" s="8"/>
    </row>
    <row r="1779" spans="4:4" x14ac:dyDescent="0.2">
      <c r="D1779" s="8"/>
    </row>
    <row r="1780" spans="4:4" x14ac:dyDescent="0.2">
      <c r="D1780" s="8"/>
    </row>
    <row r="1781" spans="4:4" x14ac:dyDescent="0.2">
      <c r="D1781" s="8"/>
    </row>
    <row r="1782" spans="4:4" x14ac:dyDescent="0.2">
      <c r="D1782" s="8"/>
    </row>
    <row r="1783" spans="4:4" x14ac:dyDescent="0.2">
      <c r="D1783" s="8"/>
    </row>
    <row r="1784" spans="4:4" x14ac:dyDescent="0.2">
      <c r="D1784" s="8"/>
    </row>
    <row r="1785" spans="4:4" x14ac:dyDescent="0.2">
      <c r="D1785" s="8"/>
    </row>
    <row r="1786" spans="4:4" x14ac:dyDescent="0.2">
      <c r="D1786" s="8"/>
    </row>
    <row r="1787" spans="4:4" x14ac:dyDescent="0.2">
      <c r="D1787" s="8"/>
    </row>
    <row r="1788" spans="4:4" x14ac:dyDescent="0.2">
      <c r="D1788" s="8"/>
    </row>
    <row r="1789" spans="4:4" x14ac:dyDescent="0.2">
      <c r="D1789" s="8"/>
    </row>
    <row r="1790" spans="4:4" x14ac:dyDescent="0.2">
      <c r="D1790" s="8"/>
    </row>
    <row r="1791" spans="4:4" x14ac:dyDescent="0.2">
      <c r="D1791" s="8"/>
    </row>
    <row r="1792" spans="4:4" x14ac:dyDescent="0.2">
      <c r="D1792" s="8"/>
    </row>
    <row r="1793" spans="4:4" x14ac:dyDescent="0.2">
      <c r="D1793" s="8"/>
    </row>
    <row r="1794" spans="4:4" x14ac:dyDescent="0.2">
      <c r="D1794" s="8"/>
    </row>
    <row r="1795" spans="4:4" x14ac:dyDescent="0.2">
      <c r="D1795" s="8"/>
    </row>
    <row r="1796" spans="4:4" x14ac:dyDescent="0.2">
      <c r="D1796" s="8"/>
    </row>
    <row r="1797" spans="4:4" x14ac:dyDescent="0.2">
      <c r="D1797" s="8"/>
    </row>
    <row r="1798" spans="4:4" x14ac:dyDescent="0.2">
      <c r="D1798" s="8"/>
    </row>
    <row r="1799" spans="4:4" x14ac:dyDescent="0.2">
      <c r="D1799" s="8"/>
    </row>
    <row r="1800" spans="4:4" x14ac:dyDescent="0.2">
      <c r="D1800" s="8"/>
    </row>
    <row r="1801" spans="4:4" x14ac:dyDescent="0.2">
      <c r="D1801" s="8"/>
    </row>
    <row r="1802" spans="4:4" x14ac:dyDescent="0.2">
      <c r="D1802" s="8"/>
    </row>
    <row r="1803" spans="4:4" x14ac:dyDescent="0.2">
      <c r="D1803" s="8"/>
    </row>
    <row r="1804" spans="4:4" x14ac:dyDescent="0.2">
      <c r="D1804" s="8"/>
    </row>
    <row r="1805" spans="4:4" x14ac:dyDescent="0.2">
      <c r="D1805" s="8"/>
    </row>
    <row r="1806" spans="4:4" x14ac:dyDescent="0.2">
      <c r="D1806" s="8"/>
    </row>
    <row r="1807" spans="4:4" x14ac:dyDescent="0.2">
      <c r="D1807" s="8"/>
    </row>
    <row r="1808" spans="4:4" x14ac:dyDescent="0.2">
      <c r="D1808" s="8"/>
    </row>
    <row r="1809" spans="4:4" x14ac:dyDescent="0.2">
      <c r="D1809" s="8"/>
    </row>
    <row r="1810" spans="4:4" x14ac:dyDescent="0.2">
      <c r="D1810" s="8"/>
    </row>
    <row r="1811" spans="4:4" x14ac:dyDescent="0.2">
      <c r="D1811" s="8"/>
    </row>
    <row r="1812" spans="4:4" x14ac:dyDescent="0.2">
      <c r="D1812" s="8"/>
    </row>
    <row r="1813" spans="4:4" x14ac:dyDescent="0.2">
      <c r="D1813" s="8"/>
    </row>
    <row r="1814" spans="4:4" x14ac:dyDescent="0.2">
      <c r="D1814" s="8"/>
    </row>
    <row r="1815" spans="4:4" x14ac:dyDescent="0.2">
      <c r="D1815" s="8"/>
    </row>
    <row r="1816" spans="4:4" x14ac:dyDescent="0.2">
      <c r="D1816" s="8"/>
    </row>
    <row r="1817" spans="4:4" x14ac:dyDescent="0.2">
      <c r="D1817" s="8"/>
    </row>
    <row r="1818" spans="4:4" x14ac:dyDescent="0.2">
      <c r="D1818" s="8"/>
    </row>
    <row r="1819" spans="4:4" x14ac:dyDescent="0.2">
      <c r="D1819" s="8"/>
    </row>
    <row r="1820" spans="4:4" x14ac:dyDescent="0.2">
      <c r="D1820" s="8"/>
    </row>
    <row r="1821" spans="4:4" x14ac:dyDescent="0.2">
      <c r="D1821" s="8"/>
    </row>
    <row r="1822" spans="4:4" x14ac:dyDescent="0.2">
      <c r="D1822" s="8"/>
    </row>
    <row r="1823" spans="4:4" x14ac:dyDescent="0.2">
      <c r="D1823" s="8"/>
    </row>
    <row r="1824" spans="4:4" x14ac:dyDescent="0.2">
      <c r="D1824" s="8"/>
    </row>
    <row r="1825" spans="4:4" x14ac:dyDescent="0.2">
      <c r="D1825" s="8"/>
    </row>
    <row r="1826" spans="4:4" x14ac:dyDescent="0.2">
      <c r="D1826" s="8"/>
    </row>
    <row r="1827" spans="4:4" x14ac:dyDescent="0.2">
      <c r="D1827" s="8"/>
    </row>
    <row r="1828" spans="4:4" x14ac:dyDescent="0.2">
      <c r="D1828" s="8"/>
    </row>
    <row r="1829" spans="4:4" x14ac:dyDescent="0.2">
      <c r="D1829" s="8"/>
    </row>
    <row r="1830" spans="4:4" x14ac:dyDescent="0.2">
      <c r="D1830" s="8"/>
    </row>
    <row r="1831" spans="4:4" x14ac:dyDescent="0.2">
      <c r="D1831" s="8"/>
    </row>
    <row r="1832" spans="4:4" x14ac:dyDescent="0.2">
      <c r="D1832" s="8"/>
    </row>
    <row r="1833" spans="4:4" x14ac:dyDescent="0.2">
      <c r="D1833" s="8"/>
    </row>
    <row r="1834" spans="4:4" x14ac:dyDescent="0.2">
      <c r="D1834" s="8"/>
    </row>
    <row r="1835" spans="4:4" x14ac:dyDescent="0.2">
      <c r="D1835" s="8"/>
    </row>
    <row r="1836" spans="4:4" x14ac:dyDescent="0.2">
      <c r="D1836" s="8"/>
    </row>
    <row r="1837" spans="4:4" x14ac:dyDescent="0.2">
      <c r="D1837" s="8"/>
    </row>
    <row r="1838" spans="4:4" x14ac:dyDescent="0.2">
      <c r="D1838" s="8"/>
    </row>
    <row r="1839" spans="4:4" x14ac:dyDescent="0.2">
      <c r="D1839" s="8"/>
    </row>
    <row r="1840" spans="4:4" x14ac:dyDescent="0.2">
      <c r="D1840" s="8"/>
    </row>
    <row r="1841" spans="4:4" x14ac:dyDescent="0.2">
      <c r="D1841" s="8"/>
    </row>
    <row r="1842" spans="4:4" x14ac:dyDescent="0.2">
      <c r="D1842" s="8"/>
    </row>
    <row r="1843" spans="4:4" x14ac:dyDescent="0.2">
      <c r="D1843" s="8"/>
    </row>
    <row r="1844" spans="4:4" x14ac:dyDescent="0.2">
      <c r="D1844" s="8"/>
    </row>
    <row r="1845" spans="4:4" x14ac:dyDescent="0.2">
      <c r="D1845" s="8"/>
    </row>
    <row r="1846" spans="4:4" x14ac:dyDescent="0.2">
      <c r="D1846" s="8"/>
    </row>
    <row r="1847" spans="4:4" x14ac:dyDescent="0.2">
      <c r="D1847" s="8"/>
    </row>
    <row r="1848" spans="4:4" x14ac:dyDescent="0.2">
      <c r="D1848" s="8"/>
    </row>
    <row r="1849" spans="4:4" x14ac:dyDescent="0.2">
      <c r="D1849" s="8"/>
    </row>
    <row r="1850" spans="4:4" x14ac:dyDescent="0.2">
      <c r="D1850" s="8"/>
    </row>
    <row r="1851" spans="4:4" x14ac:dyDescent="0.2">
      <c r="D1851" s="8"/>
    </row>
    <row r="1852" spans="4:4" x14ac:dyDescent="0.2">
      <c r="D1852" s="8"/>
    </row>
    <row r="1853" spans="4:4" x14ac:dyDescent="0.2">
      <c r="D1853" s="8"/>
    </row>
    <row r="1854" spans="4:4" x14ac:dyDescent="0.2">
      <c r="D1854" s="8"/>
    </row>
    <row r="1855" spans="4:4" x14ac:dyDescent="0.2">
      <c r="D1855" s="8"/>
    </row>
    <row r="1856" spans="4:4" x14ac:dyDescent="0.2">
      <c r="D1856" s="8"/>
    </row>
    <row r="1857" spans="4:4" x14ac:dyDescent="0.2">
      <c r="D1857" s="8"/>
    </row>
    <row r="1858" spans="4:4" x14ac:dyDescent="0.2">
      <c r="D1858" s="8"/>
    </row>
    <row r="1859" spans="4:4" x14ac:dyDescent="0.2">
      <c r="D1859" s="8"/>
    </row>
    <row r="1860" spans="4:4" x14ac:dyDescent="0.2">
      <c r="D1860" s="8"/>
    </row>
    <row r="1861" spans="4:4" x14ac:dyDescent="0.2">
      <c r="D1861" s="8"/>
    </row>
    <row r="1862" spans="4:4" x14ac:dyDescent="0.2">
      <c r="D1862" s="8"/>
    </row>
    <row r="1863" spans="4:4" x14ac:dyDescent="0.2">
      <c r="D1863" s="8"/>
    </row>
    <row r="1864" spans="4:4" x14ac:dyDescent="0.2">
      <c r="D1864" s="8"/>
    </row>
    <row r="1865" spans="4:4" x14ac:dyDescent="0.2">
      <c r="D1865" s="8"/>
    </row>
    <row r="1866" spans="4:4" x14ac:dyDescent="0.2">
      <c r="D1866" s="8"/>
    </row>
    <row r="1867" spans="4:4" x14ac:dyDescent="0.2">
      <c r="D1867" s="8"/>
    </row>
    <row r="1868" spans="4:4" x14ac:dyDescent="0.2">
      <c r="D1868" s="8"/>
    </row>
    <row r="1869" spans="4:4" x14ac:dyDescent="0.2">
      <c r="D1869" s="8"/>
    </row>
    <row r="1870" spans="4:4" x14ac:dyDescent="0.2">
      <c r="D1870" s="8"/>
    </row>
    <row r="1871" spans="4:4" x14ac:dyDescent="0.2">
      <c r="D1871" s="8"/>
    </row>
    <row r="1872" spans="4:4" x14ac:dyDescent="0.2">
      <c r="D1872" s="8"/>
    </row>
    <row r="1873" spans="4:4" x14ac:dyDescent="0.2">
      <c r="D1873" s="8"/>
    </row>
    <row r="1874" spans="4:4" x14ac:dyDescent="0.2">
      <c r="D1874" s="8"/>
    </row>
    <row r="1875" spans="4:4" x14ac:dyDescent="0.2">
      <c r="D1875" s="8"/>
    </row>
    <row r="1876" spans="4:4" x14ac:dyDescent="0.2">
      <c r="D1876" s="8"/>
    </row>
    <row r="1877" spans="4:4" x14ac:dyDescent="0.2">
      <c r="D1877" s="8"/>
    </row>
    <row r="1878" spans="4:4" x14ac:dyDescent="0.2">
      <c r="D1878" s="8"/>
    </row>
    <row r="1879" spans="4:4" x14ac:dyDescent="0.2">
      <c r="D1879" s="8"/>
    </row>
    <row r="1880" spans="4:4" x14ac:dyDescent="0.2">
      <c r="D1880" s="8"/>
    </row>
    <row r="1881" spans="4:4" x14ac:dyDescent="0.2">
      <c r="D1881" s="8"/>
    </row>
    <row r="1882" spans="4:4" x14ac:dyDescent="0.2">
      <c r="D1882" s="8"/>
    </row>
    <row r="1883" spans="4:4" x14ac:dyDescent="0.2">
      <c r="D1883" s="8"/>
    </row>
    <row r="1884" spans="4:4" x14ac:dyDescent="0.2">
      <c r="D1884" s="8"/>
    </row>
    <row r="1885" spans="4:4" x14ac:dyDescent="0.2">
      <c r="D1885" s="8"/>
    </row>
    <row r="1886" spans="4:4" x14ac:dyDescent="0.2">
      <c r="D1886" s="8"/>
    </row>
    <row r="1887" spans="4:4" x14ac:dyDescent="0.2">
      <c r="D1887" s="8"/>
    </row>
    <row r="1888" spans="4:4" x14ac:dyDescent="0.2">
      <c r="D1888" s="8"/>
    </row>
    <row r="1889" spans="4:4" x14ac:dyDescent="0.2">
      <c r="D1889" s="8"/>
    </row>
    <row r="1890" spans="4:4" x14ac:dyDescent="0.2">
      <c r="D1890" s="8"/>
    </row>
    <row r="1891" spans="4:4" x14ac:dyDescent="0.2">
      <c r="D1891" s="8"/>
    </row>
    <row r="1892" spans="4:4" x14ac:dyDescent="0.2">
      <c r="D1892" s="8"/>
    </row>
    <row r="1893" spans="4:4" x14ac:dyDescent="0.2">
      <c r="D1893" s="8"/>
    </row>
    <row r="1894" spans="4:4" x14ac:dyDescent="0.2">
      <c r="D1894" s="8"/>
    </row>
    <row r="1895" spans="4:4" x14ac:dyDescent="0.2">
      <c r="D1895" s="8"/>
    </row>
    <row r="1896" spans="4:4" x14ac:dyDescent="0.2">
      <c r="D1896" s="8"/>
    </row>
    <row r="1897" spans="4:4" x14ac:dyDescent="0.2">
      <c r="D1897" s="8"/>
    </row>
    <row r="1898" spans="4:4" x14ac:dyDescent="0.2">
      <c r="D1898" s="8"/>
    </row>
    <row r="1899" spans="4:4" x14ac:dyDescent="0.2">
      <c r="D1899" s="8"/>
    </row>
    <row r="1900" spans="4:4" x14ac:dyDescent="0.2">
      <c r="D1900" s="8"/>
    </row>
    <row r="1901" spans="4:4" x14ac:dyDescent="0.2">
      <c r="D1901" s="8"/>
    </row>
    <row r="1902" spans="4:4" x14ac:dyDescent="0.2">
      <c r="D1902" s="8"/>
    </row>
    <row r="1903" spans="4:4" x14ac:dyDescent="0.2">
      <c r="D1903" s="8"/>
    </row>
    <row r="1904" spans="4:4" x14ac:dyDescent="0.2">
      <c r="D1904" s="8"/>
    </row>
    <row r="1905" spans="4:4" x14ac:dyDescent="0.2">
      <c r="D1905" s="8"/>
    </row>
    <row r="1906" spans="4:4" x14ac:dyDescent="0.2">
      <c r="D1906" s="8"/>
    </row>
    <row r="1907" spans="4:4" x14ac:dyDescent="0.2">
      <c r="D1907" s="8"/>
    </row>
    <row r="1908" spans="4:4" x14ac:dyDescent="0.2">
      <c r="D1908" s="8"/>
    </row>
    <row r="1909" spans="4:4" x14ac:dyDescent="0.2">
      <c r="D1909" s="8"/>
    </row>
    <row r="1910" spans="4:4" x14ac:dyDescent="0.2">
      <c r="D1910" s="8"/>
    </row>
    <row r="1911" spans="4:4" x14ac:dyDescent="0.2">
      <c r="D1911" s="8"/>
    </row>
    <row r="1912" spans="4:4" x14ac:dyDescent="0.2">
      <c r="D1912" s="8"/>
    </row>
    <row r="1913" spans="4:4" x14ac:dyDescent="0.2">
      <c r="D1913" s="8"/>
    </row>
    <row r="1914" spans="4:4" x14ac:dyDescent="0.2">
      <c r="D1914" s="8"/>
    </row>
    <row r="1915" spans="4:4" x14ac:dyDescent="0.2">
      <c r="D1915" s="8"/>
    </row>
    <row r="1916" spans="4:4" x14ac:dyDescent="0.2">
      <c r="D1916" s="8"/>
    </row>
    <row r="1917" spans="4:4" x14ac:dyDescent="0.2">
      <c r="D1917" s="8"/>
    </row>
    <row r="1918" spans="4:4" x14ac:dyDescent="0.2">
      <c r="D1918" s="8"/>
    </row>
    <row r="1919" spans="4:4" x14ac:dyDescent="0.2">
      <c r="D1919" s="8"/>
    </row>
    <row r="1920" spans="4:4" x14ac:dyDescent="0.2">
      <c r="D1920" s="8"/>
    </row>
    <row r="1921" spans="4:4" x14ac:dyDescent="0.2">
      <c r="D1921" s="8"/>
    </row>
    <row r="1922" spans="4:4" x14ac:dyDescent="0.2">
      <c r="D1922" s="8"/>
    </row>
    <row r="1923" spans="4:4" x14ac:dyDescent="0.2">
      <c r="D1923" s="8"/>
    </row>
    <row r="1924" spans="4:4" x14ac:dyDescent="0.2">
      <c r="D1924" s="8"/>
    </row>
    <row r="1925" spans="4:4" x14ac:dyDescent="0.2">
      <c r="D1925" s="8"/>
    </row>
    <row r="1926" spans="4:4" x14ac:dyDescent="0.2">
      <c r="D1926" s="8"/>
    </row>
    <row r="1927" spans="4:4" x14ac:dyDescent="0.2">
      <c r="D1927" s="8"/>
    </row>
    <row r="1928" spans="4:4" x14ac:dyDescent="0.2">
      <c r="D1928" s="8"/>
    </row>
    <row r="1929" spans="4:4" x14ac:dyDescent="0.2">
      <c r="D1929" s="8"/>
    </row>
    <row r="1930" spans="4:4" x14ac:dyDescent="0.2">
      <c r="D1930" s="8"/>
    </row>
    <row r="1931" spans="4:4" x14ac:dyDescent="0.2">
      <c r="D1931" s="8"/>
    </row>
    <row r="1932" spans="4:4" x14ac:dyDescent="0.2">
      <c r="D1932" s="8"/>
    </row>
    <row r="1933" spans="4:4" x14ac:dyDescent="0.2">
      <c r="D1933" s="8"/>
    </row>
    <row r="1934" spans="4:4" x14ac:dyDescent="0.2">
      <c r="D1934" s="8"/>
    </row>
    <row r="1935" spans="4:4" x14ac:dyDescent="0.2">
      <c r="D1935" s="8"/>
    </row>
    <row r="1936" spans="4:4" x14ac:dyDescent="0.2">
      <c r="D1936" s="8"/>
    </row>
    <row r="1937" spans="4:4" x14ac:dyDescent="0.2">
      <c r="D1937" s="8"/>
    </row>
    <row r="1938" spans="4:4" x14ac:dyDescent="0.2">
      <c r="D1938" s="8"/>
    </row>
    <row r="1939" spans="4:4" x14ac:dyDescent="0.2">
      <c r="D1939" s="8"/>
    </row>
    <row r="1940" spans="4:4" x14ac:dyDescent="0.2">
      <c r="D1940" s="8"/>
    </row>
    <row r="1941" spans="4:4" x14ac:dyDescent="0.2">
      <c r="D1941" s="8"/>
    </row>
    <row r="1942" spans="4:4" x14ac:dyDescent="0.2">
      <c r="D1942" s="8"/>
    </row>
    <row r="1943" spans="4:4" x14ac:dyDescent="0.2">
      <c r="D1943" s="8"/>
    </row>
    <row r="1944" spans="4:4" x14ac:dyDescent="0.2">
      <c r="D1944" s="8"/>
    </row>
    <row r="1945" spans="4:4" x14ac:dyDescent="0.2">
      <c r="D1945" s="8"/>
    </row>
    <row r="1946" spans="4:4" x14ac:dyDescent="0.2">
      <c r="D1946" s="8"/>
    </row>
    <row r="1947" spans="4:4" x14ac:dyDescent="0.2">
      <c r="D1947" s="8"/>
    </row>
    <row r="1948" spans="4:4" x14ac:dyDescent="0.2">
      <c r="D1948" s="8"/>
    </row>
    <row r="1949" spans="4:4" x14ac:dyDescent="0.2">
      <c r="D1949" s="8"/>
    </row>
    <row r="1950" spans="4:4" x14ac:dyDescent="0.2">
      <c r="D1950" s="8"/>
    </row>
    <row r="1951" spans="4:4" x14ac:dyDescent="0.2">
      <c r="D1951" s="8"/>
    </row>
    <row r="1952" spans="4:4" x14ac:dyDescent="0.2">
      <c r="D1952" s="8"/>
    </row>
    <row r="1953" spans="4:4" x14ac:dyDescent="0.2">
      <c r="D1953" s="8"/>
    </row>
    <row r="1954" spans="4:4" x14ac:dyDescent="0.2">
      <c r="D1954" s="8"/>
    </row>
    <row r="1955" spans="4:4" x14ac:dyDescent="0.2">
      <c r="D1955" s="8"/>
    </row>
    <row r="1956" spans="4:4" x14ac:dyDescent="0.2">
      <c r="D1956" s="8"/>
    </row>
    <row r="1957" spans="4:4" x14ac:dyDescent="0.2">
      <c r="D1957" s="8"/>
    </row>
    <row r="1958" spans="4:4" x14ac:dyDescent="0.2">
      <c r="D1958" s="8"/>
    </row>
    <row r="1959" spans="4:4" x14ac:dyDescent="0.2">
      <c r="D1959" s="8"/>
    </row>
    <row r="1960" spans="4:4" x14ac:dyDescent="0.2">
      <c r="D1960" s="8"/>
    </row>
    <row r="1961" spans="4:4" x14ac:dyDescent="0.2">
      <c r="D1961" s="8"/>
    </row>
    <row r="1962" spans="4:4" x14ac:dyDescent="0.2">
      <c r="D1962" s="8"/>
    </row>
    <row r="1963" spans="4:4" x14ac:dyDescent="0.2">
      <c r="D1963" s="8"/>
    </row>
    <row r="1964" spans="4:4" x14ac:dyDescent="0.2">
      <c r="D1964" s="8"/>
    </row>
    <row r="1965" spans="4:4" x14ac:dyDescent="0.2">
      <c r="D1965" s="8"/>
    </row>
    <row r="1966" spans="4:4" x14ac:dyDescent="0.2">
      <c r="D1966" s="8"/>
    </row>
    <row r="1967" spans="4:4" x14ac:dyDescent="0.2">
      <c r="D1967" s="8"/>
    </row>
    <row r="1968" spans="4:4" x14ac:dyDescent="0.2">
      <c r="D1968" s="8"/>
    </row>
    <row r="1969" spans="4:4" x14ac:dyDescent="0.2">
      <c r="D1969" s="8"/>
    </row>
    <row r="1970" spans="4:4" x14ac:dyDescent="0.2">
      <c r="D1970" s="8"/>
    </row>
    <row r="1971" spans="4:4" x14ac:dyDescent="0.2">
      <c r="D1971" s="8"/>
    </row>
    <row r="1972" spans="4:4" x14ac:dyDescent="0.2">
      <c r="D1972" s="8"/>
    </row>
    <row r="1973" spans="4:4" x14ac:dyDescent="0.2">
      <c r="D1973" s="8"/>
    </row>
    <row r="1974" spans="4:4" x14ac:dyDescent="0.2">
      <c r="D1974" s="8"/>
    </row>
    <row r="1975" spans="4:4" x14ac:dyDescent="0.2">
      <c r="D1975" s="8"/>
    </row>
    <row r="1976" spans="4:4" x14ac:dyDescent="0.2">
      <c r="D1976" s="8"/>
    </row>
    <row r="1977" spans="4:4" x14ac:dyDescent="0.2">
      <c r="D1977" s="8"/>
    </row>
    <row r="1978" spans="4:4" x14ac:dyDescent="0.2">
      <c r="D1978" s="8"/>
    </row>
    <row r="1979" spans="4:4" x14ac:dyDescent="0.2">
      <c r="D1979" s="8"/>
    </row>
    <row r="1980" spans="4:4" x14ac:dyDescent="0.2">
      <c r="D1980" s="8"/>
    </row>
    <row r="1981" spans="4:4" x14ac:dyDescent="0.2">
      <c r="D1981" s="8"/>
    </row>
    <row r="1982" spans="4:4" x14ac:dyDescent="0.2">
      <c r="D1982" s="8"/>
    </row>
    <row r="1983" spans="4:4" x14ac:dyDescent="0.2">
      <c r="D1983" s="8"/>
    </row>
    <row r="1984" spans="4:4" x14ac:dyDescent="0.2">
      <c r="D1984" s="8"/>
    </row>
    <row r="1985" spans="4:4" x14ac:dyDescent="0.2">
      <c r="D1985" s="8"/>
    </row>
    <row r="1986" spans="4:4" x14ac:dyDescent="0.2">
      <c r="D1986" s="8"/>
    </row>
    <row r="1987" spans="4:4" x14ac:dyDescent="0.2">
      <c r="D1987" s="8"/>
    </row>
    <row r="1988" spans="4:4" x14ac:dyDescent="0.2">
      <c r="D1988" s="8"/>
    </row>
    <row r="1989" spans="4:4" x14ac:dyDescent="0.2">
      <c r="D1989" s="8"/>
    </row>
    <row r="1990" spans="4:4" x14ac:dyDescent="0.2">
      <c r="D1990" s="8"/>
    </row>
    <row r="1991" spans="4:4" x14ac:dyDescent="0.2">
      <c r="D1991" s="8"/>
    </row>
    <row r="1992" spans="4:4" x14ac:dyDescent="0.2">
      <c r="D1992" s="8"/>
    </row>
    <row r="1993" spans="4:4" x14ac:dyDescent="0.2">
      <c r="D1993" s="8"/>
    </row>
    <row r="1994" spans="4:4" x14ac:dyDescent="0.2">
      <c r="D1994" s="8"/>
    </row>
    <row r="1995" spans="4:4" x14ac:dyDescent="0.2">
      <c r="D1995" s="8"/>
    </row>
    <row r="1996" spans="4:4" x14ac:dyDescent="0.2">
      <c r="D1996" s="8"/>
    </row>
    <row r="1997" spans="4:4" x14ac:dyDescent="0.2">
      <c r="D1997" s="8"/>
    </row>
    <row r="1998" spans="4:4" x14ac:dyDescent="0.2">
      <c r="D1998" s="8"/>
    </row>
    <row r="1999" spans="4:4" x14ac:dyDescent="0.2">
      <c r="D1999" s="8"/>
    </row>
    <row r="2000" spans="4:4" x14ac:dyDescent="0.2">
      <c r="D2000" s="8"/>
    </row>
    <row r="2001" spans="4:4" x14ac:dyDescent="0.2">
      <c r="D2001" s="8"/>
    </row>
    <row r="2002" spans="4:4" x14ac:dyDescent="0.2">
      <c r="D2002" s="8"/>
    </row>
    <row r="2003" spans="4:4" x14ac:dyDescent="0.2">
      <c r="D2003" s="8"/>
    </row>
    <row r="2004" spans="4:4" x14ac:dyDescent="0.2">
      <c r="D2004" s="8"/>
    </row>
    <row r="2005" spans="4:4" x14ac:dyDescent="0.2">
      <c r="D2005" s="8"/>
    </row>
    <row r="2006" spans="4:4" x14ac:dyDescent="0.2">
      <c r="D2006" s="8"/>
    </row>
    <row r="2007" spans="4:4" x14ac:dyDescent="0.2">
      <c r="D2007" s="8"/>
    </row>
    <row r="2008" spans="4:4" x14ac:dyDescent="0.2">
      <c r="D2008" s="8"/>
    </row>
    <row r="2009" spans="4:4" x14ac:dyDescent="0.2">
      <c r="D2009" s="8"/>
    </row>
    <row r="2010" spans="4:4" x14ac:dyDescent="0.2">
      <c r="D2010" s="8"/>
    </row>
    <row r="2011" spans="4:4" x14ac:dyDescent="0.2">
      <c r="D2011" s="8"/>
    </row>
    <row r="2012" spans="4:4" x14ac:dyDescent="0.2">
      <c r="D2012" s="8"/>
    </row>
    <row r="2013" spans="4:4" x14ac:dyDescent="0.2">
      <c r="D2013" s="8"/>
    </row>
    <row r="2014" spans="4:4" x14ac:dyDescent="0.2">
      <c r="D2014" s="8"/>
    </row>
    <row r="2015" spans="4:4" x14ac:dyDescent="0.2">
      <c r="D2015" s="8"/>
    </row>
    <row r="2016" spans="4:4" x14ac:dyDescent="0.2">
      <c r="D2016" s="8"/>
    </row>
    <row r="2017" spans="4:4" x14ac:dyDescent="0.2">
      <c r="D2017" s="8"/>
    </row>
    <row r="2018" spans="4:4" x14ac:dyDescent="0.2">
      <c r="D2018" s="8"/>
    </row>
    <row r="2019" spans="4:4" x14ac:dyDescent="0.2">
      <c r="D2019" s="8"/>
    </row>
    <row r="2020" spans="4:4" x14ac:dyDescent="0.2">
      <c r="D2020" s="8"/>
    </row>
    <row r="2021" spans="4:4" x14ac:dyDescent="0.2">
      <c r="D2021" s="8"/>
    </row>
    <row r="2022" spans="4:4" x14ac:dyDescent="0.2">
      <c r="D2022" s="8"/>
    </row>
    <row r="2023" spans="4:4" x14ac:dyDescent="0.2">
      <c r="D2023" s="8"/>
    </row>
    <row r="2024" spans="4:4" x14ac:dyDescent="0.2">
      <c r="D2024" s="8"/>
    </row>
    <row r="2025" spans="4:4" x14ac:dyDescent="0.2">
      <c r="D2025" s="8"/>
    </row>
    <row r="2026" spans="4:4" x14ac:dyDescent="0.2">
      <c r="D2026" s="8"/>
    </row>
    <row r="2027" spans="4:4" x14ac:dyDescent="0.2">
      <c r="D2027" s="8"/>
    </row>
    <row r="2028" spans="4:4" x14ac:dyDescent="0.2">
      <c r="D2028" s="8"/>
    </row>
    <row r="2029" spans="4:4" x14ac:dyDescent="0.2">
      <c r="D2029" s="8"/>
    </row>
    <row r="2030" spans="4:4" x14ac:dyDescent="0.2">
      <c r="D2030" s="8"/>
    </row>
    <row r="2031" spans="4:4" x14ac:dyDescent="0.2">
      <c r="D2031" s="8"/>
    </row>
    <row r="2032" spans="4:4" x14ac:dyDescent="0.2">
      <c r="D2032" s="8"/>
    </row>
    <row r="2033" spans="4:4" x14ac:dyDescent="0.2">
      <c r="D2033" s="8"/>
    </row>
    <row r="2034" spans="4:4" x14ac:dyDescent="0.2">
      <c r="D2034" s="8"/>
    </row>
    <row r="2035" spans="4:4" x14ac:dyDescent="0.2">
      <c r="D2035" s="8"/>
    </row>
    <row r="2036" spans="4:4" x14ac:dyDescent="0.2">
      <c r="D2036" s="8"/>
    </row>
    <row r="2037" spans="4:4" x14ac:dyDescent="0.2">
      <c r="D2037" s="8"/>
    </row>
    <row r="2038" spans="4:4" x14ac:dyDescent="0.2">
      <c r="D2038" s="8"/>
    </row>
    <row r="2039" spans="4:4" x14ac:dyDescent="0.2">
      <c r="D2039" s="8"/>
    </row>
    <row r="2040" spans="4:4" x14ac:dyDescent="0.2">
      <c r="D2040" s="8"/>
    </row>
    <row r="2041" spans="4:4" x14ac:dyDescent="0.2">
      <c r="D2041" s="8"/>
    </row>
    <row r="2042" spans="4:4" x14ac:dyDescent="0.2">
      <c r="D2042" s="8"/>
    </row>
    <row r="2043" spans="4:4" x14ac:dyDescent="0.2">
      <c r="D2043" s="8"/>
    </row>
    <row r="2044" spans="4:4" x14ac:dyDescent="0.2">
      <c r="D2044" s="8"/>
    </row>
    <row r="2045" spans="4:4" x14ac:dyDescent="0.2">
      <c r="D2045" s="8"/>
    </row>
    <row r="2046" spans="4:4" x14ac:dyDescent="0.2">
      <c r="D2046" s="8"/>
    </row>
    <row r="2047" spans="4:4" x14ac:dyDescent="0.2">
      <c r="D2047" s="8"/>
    </row>
    <row r="2048" spans="4:4" x14ac:dyDescent="0.2">
      <c r="D2048" s="8"/>
    </row>
    <row r="2049" spans="4:4" x14ac:dyDescent="0.2">
      <c r="D2049" s="8"/>
    </row>
    <row r="2050" spans="4:4" x14ac:dyDescent="0.2">
      <c r="D2050" s="8"/>
    </row>
    <row r="2051" spans="4:4" x14ac:dyDescent="0.2">
      <c r="D2051" s="8"/>
    </row>
    <row r="2052" spans="4:4" x14ac:dyDescent="0.2">
      <c r="D2052" s="8"/>
    </row>
    <row r="2053" spans="4:4" x14ac:dyDescent="0.2">
      <c r="D2053" s="8"/>
    </row>
    <row r="2054" spans="4:4" x14ac:dyDescent="0.2">
      <c r="D2054" s="8"/>
    </row>
    <row r="2055" spans="4:4" x14ac:dyDescent="0.2">
      <c r="D2055" s="8"/>
    </row>
    <row r="2056" spans="4:4" x14ac:dyDescent="0.2">
      <c r="D2056" s="8"/>
    </row>
    <row r="2057" spans="4:4" x14ac:dyDescent="0.2">
      <c r="D2057" s="8"/>
    </row>
    <row r="2058" spans="4:4" x14ac:dyDescent="0.2">
      <c r="D2058" s="8"/>
    </row>
    <row r="2059" spans="4:4" x14ac:dyDescent="0.2">
      <c r="D2059" s="8"/>
    </row>
    <row r="2060" spans="4:4" x14ac:dyDescent="0.2">
      <c r="D2060" s="8"/>
    </row>
    <row r="2061" spans="4:4" x14ac:dyDescent="0.2">
      <c r="D2061" s="8"/>
    </row>
    <row r="2062" spans="4:4" x14ac:dyDescent="0.2">
      <c r="D2062" s="8"/>
    </row>
    <row r="2063" spans="4:4" x14ac:dyDescent="0.2">
      <c r="D2063" s="8"/>
    </row>
    <row r="2064" spans="4:4" x14ac:dyDescent="0.2">
      <c r="D2064" s="8"/>
    </row>
    <row r="2065" spans="4:4" x14ac:dyDescent="0.2">
      <c r="D2065" s="8"/>
    </row>
    <row r="2066" spans="4:4" x14ac:dyDescent="0.2">
      <c r="D2066" s="8"/>
    </row>
    <row r="2067" spans="4:4" x14ac:dyDescent="0.2">
      <c r="D2067" s="8"/>
    </row>
    <row r="2068" spans="4:4" x14ac:dyDescent="0.2">
      <c r="D2068" s="8"/>
    </row>
    <row r="2069" spans="4:4" x14ac:dyDescent="0.2">
      <c r="D2069" s="8"/>
    </row>
    <row r="2070" spans="4:4" x14ac:dyDescent="0.2">
      <c r="D2070" s="8"/>
    </row>
    <row r="2071" spans="4:4" x14ac:dyDescent="0.2">
      <c r="D2071" s="8"/>
    </row>
    <row r="2072" spans="4:4" x14ac:dyDescent="0.2">
      <c r="D2072" s="8"/>
    </row>
    <row r="2073" spans="4:4" x14ac:dyDescent="0.2">
      <c r="D2073" s="8"/>
    </row>
    <row r="2074" spans="4:4" x14ac:dyDescent="0.2">
      <c r="D2074" s="8"/>
    </row>
    <row r="2075" spans="4:4" x14ac:dyDescent="0.2">
      <c r="D2075" s="8"/>
    </row>
    <row r="2076" spans="4:4" x14ac:dyDescent="0.2">
      <c r="D2076" s="8"/>
    </row>
    <row r="2077" spans="4:4" x14ac:dyDescent="0.2">
      <c r="D2077" s="8"/>
    </row>
    <row r="2078" spans="4:4" x14ac:dyDescent="0.2">
      <c r="D2078" s="8"/>
    </row>
    <row r="2079" spans="4:4" x14ac:dyDescent="0.2">
      <c r="D2079" s="8"/>
    </row>
    <row r="2080" spans="4:4" x14ac:dyDescent="0.2">
      <c r="D2080" s="8"/>
    </row>
    <row r="2081" spans="4:4" x14ac:dyDescent="0.2">
      <c r="D2081" s="8"/>
    </row>
    <row r="2082" spans="4:4" x14ac:dyDescent="0.2">
      <c r="D2082" s="8"/>
    </row>
    <row r="2083" spans="4:4" x14ac:dyDescent="0.2">
      <c r="D2083" s="8"/>
    </row>
    <row r="2084" spans="4:4" x14ac:dyDescent="0.2">
      <c r="D2084" s="8"/>
    </row>
    <row r="2085" spans="4:4" x14ac:dyDescent="0.2">
      <c r="D2085" s="8"/>
    </row>
    <row r="2086" spans="4:4" x14ac:dyDescent="0.2">
      <c r="D2086" s="8"/>
    </row>
    <row r="2087" spans="4:4" x14ac:dyDescent="0.2">
      <c r="D2087" s="8"/>
    </row>
    <row r="2088" spans="4:4" x14ac:dyDescent="0.2">
      <c r="D2088" s="8"/>
    </row>
    <row r="2089" spans="4:4" x14ac:dyDescent="0.2">
      <c r="D2089" s="8"/>
    </row>
    <row r="2090" spans="4:4" x14ac:dyDescent="0.2">
      <c r="D2090" s="8"/>
    </row>
    <row r="2091" spans="4:4" x14ac:dyDescent="0.2">
      <c r="D2091" s="8"/>
    </row>
    <row r="2092" spans="4:4" x14ac:dyDescent="0.2">
      <c r="D2092" s="8"/>
    </row>
    <row r="2093" spans="4:4" x14ac:dyDescent="0.2">
      <c r="D2093" s="8"/>
    </row>
    <row r="2094" spans="4:4" x14ac:dyDescent="0.2">
      <c r="D2094" s="8"/>
    </row>
    <row r="2095" spans="4:4" x14ac:dyDescent="0.2">
      <c r="D2095" s="8"/>
    </row>
    <row r="2096" spans="4:4" x14ac:dyDescent="0.2">
      <c r="D2096" s="8"/>
    </row>
    <row r="2097" spans="4:4" x14ac:dyDescent="0.2">
      <c r="D2097" s="8"/>
    </row>
    <row r="2098" spans="4:4" x14ac:dyDescent="0.2">
      <c r="D2098" s="8"/>
    </row>
    <row r="2099" spans="4:4" x14ac:dyDescent="0.2">
      <c r="D2099" s="8"/>
    </row>
    <row r="2100" spans="4:4" x14ac:dyDescent="0.2">
      <c r="D2100" s="8"/>
    </row>
    <row r="2101" spans="4:4" x14ac:dyDescent="0.2">
      <c r="D2101" s="8"/>
    </row>
    <row r="2102" spans="4:4" x14ac:dyDescent="0.2">
      <c r="D2102" s="8"/>
    </row>
    <row r="2103" spans="4:4" x14ac:dyDescent="0.2">
      <c r="D2103" s="8"/>
    </row>
    <row r="2104" spans="4:4" x14ac:dyDescent="0.2">
      <c r="D2104" s="8"/>
    </row>
    <row r="2105" spans="4:4" x14ac:dyDescent="0.2">
      <c r="D2105" s="8"/>
    </row>
    <row r="2106" spans="4:4" x14ac:dyDescent="0.2">
      <c r="D2106" s="8"/>
    </row>
    <row r="2107" spans="4:4" x14ac:dyDescent="0.2">
      <c r="D2107" s="8"/>
    </row>
    <row r="2108" spans="4:4" x14ac:dyDescent="0.2">
      <c r="D2108" s="8"/>
    </row>
    <row r="2109" spans="4:4" x14ac:dyDescent="0.2">
      <c r="D2109" s="8"/>
    </row>
    <row r="2110" spans="4:4" x14ac:dyDescent="0.2">
      <c r="D2110" s="8"/>
    </row>
    <row r="2111" spans="4:4" x14ac:dyDescent="0.2">
      <c r="D2111" s="8"/>
    </row>
    <row r="2112" spans="4:4" x14ac:dyDescent="0.2">
      <c r="D2112" s="8"/>
    </row>
    <row r="2113" spans="4:4" x14ac:dyDescent="0.2">
      <c r="D2113" s="8"/>
    </row>
    <row r="2114" spans="4:4" x14ac:dyDescent="0.2">
      <c r="D2114" s="8"/>
    </row>
    <row r="2115" spans="4:4" x14ac:dyDescent="0.2">
      <c r="D2115" s="8"/>
    </row>
    <row r="2116" spans="4:4" x14ac:dyDescent="0.2">
      <c r="D2116" s="8"/>
    </row>
    <row r="2117" spans="4:4" x14ac:dyDescent="0.2">
      <c r="D2117" s="8"/>
    </row>
    <row r="2118" spans="4:4" x14ac:dyDescent="0.2">
      <c r="D2118" s="8"/>
    </row>
    <row r="2119" spans="4:4" x14ac:dyDescent="0.2">
      <c r="D2119" s="8"/>
    </row>
    <row r="2120" spans="4:4" x14ac:dyDescent="0.2">
      <c r="D2120" s="8"/>
    </row>
    <row r="2121" spans="4:4" x14ac:dyDescent="0.2">
      <c r="D2121" s="8"/>
    </row>
    <row r="2122" spans="4:4" x14ac:dyDescent="0.2">
      <c r="D2122" s="8"/>
    </row>
    <row r="2123" spans="4:4" x14ac:dyDescent="0.2">
      <c r="D2123" s="8"/>
    </row>
    <row r="2124" spans="4:4" x14ac:dyDescent="0.2">
      <c r="D2124" s="8"/>
    </row>
    <row r="2125" spans="4:4" x14ac:dyDescent="0.2">
      <c r="D2125" s="8"/>
    </row>
    <row r="2126" spans="4:4" x14ac:dyDescent="0.2">
      <c r="D2126" s="8"/>
    </row>
    <row r="2127" spans="4:4" x14ac:dyDescent="0.2">
      <c r="D2127" s="8"/>
    </row>
    <row r="2128" spans="4:4" x14ac:dyDescent="0.2">
      <c r="D2128" s="8"/>
    </row>
    <row r="2129" spans="4:4" x14ac:dyDescent="0.2">
      <c r="D2129" s="8"/>
    </row>
    <row r="2130" spans="4:4" x14ac:dyDescent="0.2">
      <c r="D2130" s="8"/>
    </row>
    <row r="2131" spans="4:4" x14ac:dyDescent="0.2">
      <c r="D2131" s="8"/>
    </row>
    <row r="2132" spans="4:4" x14ac:dyDescent="0.2">
      <c r="D2132" s="8"/>
    </row>
    <row r="2133" spans="4:4" x14ac:dyDescent="0.2">
      <c r="D2133" s="8"/>
    </row>
    <row r="2134" spans="4:4" x14ac:dyDescent="0.2">
      <c r="D2134" s="8"/>
    </row>
    <row r="2135" spans="4:4" x14ac:dyDescent="0.2">
      <c r="D2135" s="8"/>
    </row>
    <row r="2136" spans="4:4" x14ac:dyDescent="0.2">
      <c r="D2136" s="8"/>
    </row>
    <row r="2137" spans="4:4" x14ac:dyDescent="0.2">
      <c r="D2137" s="8"/>
    </row>
    <row r="2138" spans="4:4" x14ac:dyDescent="0.2">
      <c r="D2138" s="8"/>
    </row>
    <row r="2139" spans="4:4" x14ac:dyDescent="0.2">
      <c r="D2139" s="8"/>
    </row>
    <row r="2140" spans="4:4" x14ac:dyDescent="0.2">
      <c r="D2140" s="8"/>
    </row>
    <row r="2141" spans="4:4" x14ac:dyDescent="0.2">
      <c r="D2141" s="8"/>
    </row>
    <row r="2142" spans="4:4" x14ac:dyDescent="0.2">
      <c r="D2142" s="8"/>
    </row>
    <row r="2143" spans="4:4" x14ac:dyDescent="0.2">
      <c r="D2143" s="8"/>
    </row>
    <row r="2144" spans="4:4" x14ac:dyDescent="0.2">
      <c r="D2144" s="8"/>
    </row>
    <row r="2145" spans="4:4" x14ac:dyDescent="0.2">
      <c r="D2145" s="8"/>
    </row>
    <row r="2146" spans="4:4" x14ac:dyDescent="0.2">
      <c r="D2146" s="8"/>
    </row>
    <row r="2147" spans="4:4" x14ac:dyDescent="0.2">
      <c r="D2147" s="8"/>
    </row>
    <row r="2148" spans="4:4" x14ac:dyDescent="0.2">
      <c r="D2148" s="8"/>
    </row>
    <row r="2149" spans="4:4" x14ac:dyDescent="0.2">
      <c r="D2149" s="8"/>
    </row>
    <row r="2150" spans="4:4" x14ac:dyDescent="0.2">
      <c r="D2150" s="8"/>
    </row>
    <row r="2151" spans="4:4" x14ac:dyDescent="0.2">
      <c r="D2151" s="8"/>
    </row>
    <row r="2152" spans="4:4" x14ac:dyDescent="0.2">
      <c r="D2152" s="8"/>
    </row>
    <row r="2153" spans="4:4" x14ac:dyDescent="0.2">
      <c r="D2153" s="8"/>
    </row>
    <row r="2154" spans="4:4" x14ac:dyDescent="0.2">
      <c r="D2154" s="8"/>
    </row>
    <row r="2155" spans="4:4" x14ac:dyDescent="0.2">
      <c r="D2155" s="8"/>
    </row>
    <row r="2156" spans="4:4" x14ac:dyDescent="0.2">
      <c r="D2156" s="8"/>
    </row>
    <row r="2157" spans="4:4" x14ac:dyDescent="0.2">
      <c r="D2157" s="8"/>
    </row>
    <row r="2158" spans="4:4" x14ac:dyDescent="0.2">
      <c r="D2158" s="8"/>
    </row>
    <row r="2159" spans="4:4" x14ac:dyDescent="0.2">
      <c r="D2159" s="8"/>
    </row>
    <row r="2160" spans="4:4" x14ac:dyDescent="0.2">
      <c r="D2160" s="8"/>
    </row>
    <row r="2161" spans="4:4" x14ac:dyDescent="0.2">
      <c r="D2161" s="8"/>
    </row>
    <row r="2162" spans="4:4" x14ac:dyDescent="0.2">
      <c r="D2162" s="8"/>
    </row>
    <row r="2163" spans="4:4" x14ac:dyDescent="0.2">
      <c r="D2163" s="8"/>
    </row>
    <row r="2164" spans="4:4" x14ac:dyDescent="0.2">
      <c r="D2164" s="8"/>
    </row>
    <row r="2165" spans="4:4" x14ac:dyDescent="0.2">
      <c r="D2165" s="8"/>
    </row>
    <row r="2166" spans="4:4" x14ac:dyDescent="0.2">
      <c r="D2166" s="8"/>
    </row>
    <row r="2167" spans="4:4" x14ac:dyDescent="0.2">
      <c r="D2167" s="8"/>
    </row>
    <row r="2168" spans="4:4" x14ac:dyDescent="0.2">
      <c r="D2168" s="8"/>
    </row>
    <row r="2169" spans="4:4" x14ac:dyDescent="0.2">
      <c r="D2169" s="8"/>
    </row>
    <row r="2170" spans="4:4" x14ac:dyDescent="0.2">
      <c r="D2170" s="8"/>
    </row>
    <row r="2171" spans="4:4" x14ac:dyDescent="0.2">
      <c r="D2171" s="8"/>
    </row>
    <row r="2172" spans="4:4" x14ac:dyDescent="0.2">
      <c r="D2172" s="8"/>
    </row>
    <row r="2173" spans="4:4" x14ac:dyDescent="0.2">
      <c r="D2173" s="8"/>
    </row>
    <row r="2174" spans="4:4" x14ac:dyDescent="0.2">
      <c r="D2174" s="8"/>
    </row>
    <row r="2175" spans="4:4" x14ac:dyDescent="0.2">
      <c r="D2175" s="8"/>
    </row>
    <row r="2176" spans="4:4" x14ac:dyDescent="0.2">
      <c r="D2176" s="8"/>
    </row>
    <row r="2177" spans="4:4" x14ac:dyDescent="0.2">
      <c r="D2177" s="8"/>
    </row>
    <row r="2178" spans="4:4" x14ac:dyDescent="0.2">
      <c r="D2178" s="8"/>
    </row>
    <row r="2179" spans="4:4" x14ac:dyDescent="0.2">
      <c r="D2179" s="8"/>
    </row>
    <row r="2180" spans="4:4" x14ac:dyDescent="0.2">
      <c r="D2180" s="8"/>
    </row>
    <row r="2181" spans="4:4" x14ac:dyDescent="0.2">
      <c r="D2181" s="8"/>
    </row>
    <row r="2182" spans="4:4" x14ac:dyDescent="0.2">
      <c r="D2182" s="8"/>
    </row>
    <row r="2183" spans="4:4" x14ac:dyDescent="0.2">
      <c r="D2183" s="8"/>
    </row>
    <row r="2184" spans="4:4" x14ac:dyDescent="0.2">
      <c r="D2184" s="8"/>
    </row>
    <row r="2185" spans="4:4" x14ac:dyDescent="0.2">
      <c r="D2185" s="8"/>
    </row>
    <row r="2186" spans="4:4" x14ac:dyDescent="0.2">
      <c r="D2186" s="8"/>
    </row>
    <row r="2187" spans="4:4" x14ac:dyDescent="0.2">
      <c r="D2187" s="8"/>
    </row>
    <row r="2188" spans="4:4" x14ac:dyDescent="0.2">
      <c r="D2188" s="8"/>
    </row>
    <row r="2189" spans="4:4" x14ac:dyDescent="0.2">
      <c r="D2189" s="8"/>
    </row>
    <row r="2190" spans="4:4" x14ac:dyDescent="0.2">
      <c r="D2190" s="8"/>
    </row>
    <row r="2191" spans="4:4" x14ac:dyDescent="0.2">
      <c r="D2191" s="8"/>
    </row>
    <row r="2192" spans="4:4" x14ac:dyDescent="0.2">
      <c r="D2192" s="8"/>
    </row>
    <row r="2193" spans="4:4" x14ac:dyDescent="0.2">
      <c r="D2193" s="8"/>
    </row>
    <row r="2194" spans="4:4" x14ac:dyDescent="0.2">
      <c r="D2194" s="8"/>
    </row>
    <row r="2195" spans="4:4" x14ac:dyDescent="0.2">
      <c r="D2195" s="8"/>
    </row>
    <row r="2196" spans="4:4" x14ac:dyDescent="0.2">
      <c r="D2196" s="8"/>
    </row>
    <row r="2197" spans="4:4" x14ac:dyDescent="0.2">
      <c r="D2197" s="8"/>
    </row>
    <row r="2198" spans="4:4" x14ac:dyDescent="0.2">
      <c r="D2198" s="8"/>
    </row>
    <row r="2199" spans="4:4" x14ac:dyDescent="0.2">
      <c r="D2199" s="8"/>
    </row>
    <row r="2200" spans="4:4" x14ac:dyDescent="0.2">
      <c r="D2200" s="8"/>
    </row>
    <row r="2201" spans="4:4" x14ac:dyDescent="0.2">
      <c r="D2201" s="8"/>
    </row>
    <row r="2202" spans="4:4" x14ac:dyDescent="0.2">
      <c r="D2202" s="8"/>
    </row>
    <row r="2203" spans="4:4" x14ac:dyDescent="0.2">
      <c r="D2203" s="8"/>
    </row>
    <row r="2204" spans="4:4" x14ac:dyDescent="0.2">
      <c r="D2204" s="8"/>
    </row>
    <row r="2205" spans="4:4" x14ac:dyDescent="0.2">
      <c r="D2205" s="8"/>
    </row>
    <row r="2206" spans="4:4" x14ac:dyDescent="0.2">
      <c r="D2206" s="8"/>
    </row>
    <row r="2207" spans="4:4" x14ac:dyDescent="0.2">
      <c r="D2207" s="8"/>
    </row>
    <row r="2208" spans="4:4" x14ac:dyDescent="0.2">
      <c r="D2208" s="8"/>
    </row>
    <row r="2209" spans="4:4" x14ac:dyDescent="0.2">
      <c r="D2209" s="8"/>
    </row>
    <row r="2210" spans="4:4" x14ac:dyDescent="0.2">
      <c r="D2210" s="8"/>
    </row>
    <row r="2211" spans="4:4" x14ac:dyDescent="0.2">
      <c r="D2211" s="8"/>
    </row>
    <row r="2212" spans="4:4" x14ac:dyDescent="0.2">
      <c r="D2212" s="8"/>
    </row>
    <row r="2213" spans="4:4" x14ac:dyDescent="0.2">
      <c r="D2213" s="8"/>
    </row>
    <row r="2214" spans="4:4" x14ac:dyDescent="0.2">
      <c r="D2214" s="8"/>
    </row>
    <row r="2215" spans="4:4" x14ac:dyDescent="0.2">
      <c r="D2215" s="8"/>
    </row>
    <row r="2216" spans="4:4" x14ac:dyDescent="0.2">
      <c r="D2216" s="8"/>
    </row>
    <row r="2217" spans="4:4" x14ac:dyDescent="0.2">
      <c r="D2217" s="8"/>
    </row>
    <row r="2218" spans="4:4" x14ac:dyDescent="0.2">
      <c r="D2218" s="8"/>
    </row>
    <row r="2219" spans="4:4" x14ac:dyDescent="0.2">
      <c r="D2219" s="8"/>
    </row>
    <row r="2220" spans="4:4" x14ac:dyDescent="0.2">
      <c r="D2220" s="8"/>
    </row>
    <row r="2221" spans="4:4" x14ac:dyDescent="0.2">
      <c r="D2221" s="8"/>
    </row>
    <row r="2222" spans="4:4" x14ac:dyDescent="0.2">
      <c r="D2222" s="8"/>
    </row>
    <row r="2223" spans="4:4" x14ac:dyDescent="0.2">
      <c r="D2223" s="8"/>
    </row>
    <row r="2224" spans="4:4" x14ac:dyDescent="0.2">
      <c r="D2224" s="8"/>
    </row>
    <row r="2225" spans="4:4" x14ac:dyDescent="0.2">
      <c r="D2225" s="8"/>
    </row>
    <row r="2226" spans="4:4" x14ac:dyDescent="0.2">
      <c r="D2226" s="8"/>
    </row>
    <row r="2227" spans="4:4" x14ac:dyDescent="0.2">
      <c r="D2227" s="8"/>
    </row>
    <row r="2228" spans="4:4" x14ac:dyDescent="0.2">
      <c r="D2228" s="8"/>
    </row>
    <row r="2229" spans="4:4" x14ac:dyDescent="0.2">
      <c r="D2229" s="8"/>
    </row>
    <row r="2230" spans="4:4" x14ac:dyDescent="0.2">
      <c r="D2230" s="8"/>
    </row>
    <row r="2231" spans="4:4" x14ac:dyDescent="0.2">
      <c r="D2231" s="8"/>
    </row>
    <row r="2232" spans="4:4" x14ac:dyDescent="0.2">
      <c r="D2232" s="8"/>
    </row>
    <row r="2233" spans="4:4" x14ac:dyDescent="0.2">
      <c r="D2233" s="8"/>
    </row>
    <row r="2234" spans="4:4" x14ac:dyDescent="0.2">
      <c r="D2234" s="8"/>
    </row>
    <row r="2235" spans="4:4" x14ac:dyDescent="0.2">
      <c r="D2235" s="8"/>
    </row>
    <row r="2236" spans="4:4" x14ac:dyDescent="0.2">
      <c r="D2236" s="8"/>
    </row>
    <row r="2237" spans="4:4" x14ac:dyDescent="0.2">
      <c r="D2237" s="8"/>
    </row>
    <row r="2238" spans="4:4" x14ac:dyDescent="0.2">
      <c r="D2238" s="8"/>
    </row>
    <row r="2239" spans="4:4" x14ac:dyDescent="0.2">
      <c r="D2239" s="8"/>
    </row>
    <row r="2240" spans="4:4" x14ac:dyDescent="0.2">
      <c r="D2240" s="8"/>
    </row>
    <row r="2241" spans="4:4" x14ac:dyDescent="0.2">
      <c r="D2241" s="8"/>
    </row>
    <row r="2242" spans="4:4" x14ac:dyDescent="0.2">
      <c r="D2242" s="8"/>
    </row>
    <row r="2243" spans="4:4" x14ac:dyDescent="0.2">
      <c r="D2243" s="8"/>
    </row>
    <row r="2244" spans="4:4" x14ac:dyDescent="0.2">
      <c r="D2244" s="8"/>
    </row>
    <row r="2245" spans="4:4" x14ac:dyDescent="0.2">
      <c r="D2245" s="8"/>
    </row>
    <row r="2246" spans="4:4" x14ac:dyDescent="0.2">
      <c r="D2246" s="8"/>
    </row>
    <row r="2247" spans="4:4" x14ac:dyDescent="0.2">
      <c r="D2247" s="8"/>
    </row>
    <row r="2248" spans="4:4" x14ac:dyDescent="0.2">
      <c r="D2248" s="8"/>
    </row>
    <row r="2249" spans="4:4" x14ac:dyDescent="0.2">
      <c r="D2249" s="8"/>
    </row>
    <row r="2250" spans="4:4" x14ac:dyDescent="0.2">
      <c r="D2250" s="8"/>
    </row>
    <row r="2251" spans="4:4" x14ac:dyDescent="0.2">
      <c r="D2251" s="8"/>
    </row>
    <row r="2252" spans="4:4" x14ac:dyDescent="0.2">
      <c r="D2252" s="8"/>
    </row>
    <row r="2253" spans="4:4" x14ac:dyDescent="0.2">
      <c r="D2253" s="8"/>
    </row>
    <row r="2254" spans="4:4" x14ac:dyDescent="0.2">
      <c r="D2254" s="8"/>
    </row>
    <row r="2255" spans="4:4" x14ac:dyDescent="0.2">
      <c r="D2255" s="8"/>
    </row>
    <row r="2256" spans="4:4" x14ac:dyDescent="0.2">
      <c r="D2256" s="8"/>
    </row>
    <row r="2257" spans="4:4" x14ac:dyDescent="0.2">
      <c r="D2257" s="8"/>
    </row>
    <row r="2258" spans="4:4" x14ac:dyDescent="0.2">
      <c r="D2258" s="8"/>
    </row>
    <row r="2259" spans="4:4" x14ac:dyDescent="0.2">
      <c r="D2259" s="8"/>
    </row>
    <row r="2260" spans="4:4" x14ac:dyDescent="0.2">
      <c r="D2260" s="8"/>
    </row>
    <row r="2261" spans="4:4" x14ac:dyDescent="0.2">
      <c r="D2261" s="8"/>
    </row>
    <row r="2262" spans="4:4" x14ac:dyDescent="0.2">
      <c r="D2262" s="8"/>
    </row>
    <row r="2263" spans="4:4" x14ac:dyDescent="0.2">
      <c r="D2263" s="8"/>
    </row>
    <row r="2264" spans="4:4" x14ac:dyDescent="0.2">
      <c r="D2264" s="8"/>
    </row>
    <row r="2265" spans="4:4" x14ac:dyDescent="0.2">
      <c r="D2265" s="8"/>
    </row>
    <row r="2266" spans="4:4" x14ac:dyDescent="0.2">
      <c r="D2266" s="8"/>
    </row>
    <row r="2267" spans="4:4" x14ac:dyDescent="0.2">
      <c r="D2267" s="8"/>
    </row>
    <row r="2268" spans="4:4" x14ac:dyDescent="0.2">
      <c r="D2268" s="8"/>
    </row>
    <row r="2269" spans="4:4" x14ac:dyDescent="0.2">
      <c r="D2269" s="8"/>
    </row>
    <row r="2270" spans="4:4" x14ac:dyDescent="0.2">
      <c r="D2270" s="8"/>
    </row>
    <row r="2271" spans="4:4" x14ac:dyDescent="0.2">
      <c r="D2271" s="8"/>
    </row>
    <row r="2272" spans="4:4" x14ac:dyDescent="0.2">
      <c r="D2272" s="8"/>
    </row>
    <row r="2273" spans="4:4" x14ac:dyDescent="0.2">
      <c r="D2273" s="8"/>
    </row>
    <row r="2274" spans="4:4" x14ac:dyDescent="0.2">
      <c r="D2274" s="8"/>
    </row>
    <row r="2275" spans="4:4" x14ac:dyDescent="0.2">
      <c r="D2275" s="8"/>
    </row>
    <row r="2276" spans="4:4" x14ac:dyDescent="0.2">
      <c r="D2276" s="8"/>
    </row>
    <row r="2277" spans="4:4" x14ac:dyDescent="0.2">
      <c r="D2277" s="8"/>
    </row>
    <row r="2278" spans="4:4" x14ac:dyDescent="0.2">
      <c r="D2278" s="8"/>
    </row>
    <row r="2279" spans="4:4" x14ac:dyDescent="0.2">
      <c r="D2279" s="8"/>
    </row>
    <row r="2280" spans="4:4" x14ac:dyDescent="0.2">
      <c r="D2280" s="8"/>
    </row>
    <row r="2281" spans="4:4" x14ac:dyDescent="0.2">
      <c r="D2281" s="8"/>
    </row>
    <row r="2282" spans="4:4" x14ac:dyDescent="0.2">
      <c r="D2282" s="8"/>
    </row>
    <row r="2283" spans="4:4" x14ac:dyDescent="0.2">
      <c r="D2283" s="8"/>
    </row>
    <row r="2284" spans="4:4" x14ac:dyDescent="0.2">
      <c r="D2284" s="8"/>
    </row>
    <row r="2285" spans="4:4" x14ac:dyDescent="0.2">
      <c r="D2285" s="8"/>
    </row>
    <row r="2286" spans="4:4" x14ac:dyDescent="0.2">
      <c r="D2286" s="8"/>
    </row>
    <row r="2287" spans="4:4" x14ac:dyDescent="0.2">
      <c r="D2287" s="8"/>
    </row>
    <row r="2288" spans="4:4" x14ac:dyDescent="0.2">
      <c r="D2288" s="8"/>
    </row>
    <row r="2289" spans="4:4" x14ac:dyDescent="0.2">
      <c r="D2289" s="8"/>
    </row>
    <row r="2290" spans="4:4" x14ac:dyDescent="0.2">
      <c r="D2290" s="8"/>
    </row>
    <row r="2291" spans="4:4" x14ac:dyDescent="0.2">
      <c r="D2291" s="8"/>
    </row>
    <row r="2292" spans="4:4" x14ac:dyDescent="0.2">
      <c r="D2292" s="8"/>
    </row>
    <row r="2293" spans="4:4" x14ac:dyDescent="0.2">
      <c r="D2293" s="8"/>
    </row>
    <row r="2294" spans="4:4" x14ac:dyDescent="0.2">
      <c r="D2294" s="8"/>
    </row>
    <row r="2295" spans="4:4" x14ac:dyDescent="0.2">
      <c r="D2295" s="8"/>
    </row>
    <row r="2296" spans="4:4" x14ac:dyDescent="0.2">
      <c r="D2296" s="8"/>
    </row>
    <row r="2297" spans="4:4" x14ac:dyDescent="0.2">
      <c r="D2297" s="8"/>
    </row>
    <row r="2298" spans="4:4" x14ac:dyDescent="0.2">
      <c r="D2298" s="8"/>
    </row>
    <row r="2299" spans="4:4" x14ac:dyDescent="0.2">
      <c r="D2299" s="8"/>
    </row>
    <row r="2300" spans="4:4" x14ac:dyDescent="0.2">
      <c r="D2300" s="8"/>
    </row>
    <row r="2301" spans="4:4" x14ac:dyDescent="0.2">
      <c r="D2301" s="8"/>
    </row>
    <row r="2302" spans="4:4" x14ac:dyDescent="0.2">
      <c r="D2302" s="8"/>
    </row>
    <row r="2303" spans="4:4" x14ac:dyDescent="0.2">
      <c r="D2303" s="8"/>
    </row>
    <row r="2304" spans="4:4" x14ac:dyDescent="0.2">
      <c r="D2304" s="8"/>
    </row>
    <row r="2305" spans="4:4" x14ac:dyDescent="0.2">
      <c r="D2305" s="8"/>
    </row>
    <row r="2306" spans="4:4" x14ac:dyDescent="0.2">
      <c r="D2306" s="8"/>
    </row>
    <row r="2307" spans="4:4" x14ac:dyDescent="0.2">
      <c r="D2307" s="8"/>
    </row>
    <row r="2308" spans="4:4" x14ac:dyDescent="0.2">
      <c r="D2308" s="8"/>
    </row>
    <row r="2309" spans="4:4" x14ac:dyDescent="0.2">
      <c r="D2309" s="8"/>
    </row>
    <row r="2310" spans="4:4" x14ac:dyDescent="0.2">
      <c r="D2310" s="8"/>
    </row>
    <row r="2311" spans="4:4" x14ac:dyDescent="0.2">
      <c r="D2311" s="8"/>
    </row>
    <row r="2312" spans="4:4" x14ac:dyDescent="0.2">
      <c r="D2312" s="8"/>
    </row>
    <row r="2313" spans="4:4" x14ac:dyDescent="0.2">
      <c r="D2313" s="8"/>
    </row>
    <row r="2314" spans="4:4" x14ac:dyDescent="0.2">
      <c r="D2314" s="8"/>
    </row>
    <row r="2315" spans="4:4" x14ac:dyDescent="0.2">
      <c r="D2315" s="8"/>
    </row>
    <row r="2316" spans="4:4" x14ac:dyDescent="0.2">
      <c r="D2316" s="8"/>
    </row>
    <row r="2317" spans="4:4" x14ac:dyDescent="0.2">
      <c r="D2317" s="8"/>
    </row>
    <row r="2318" spans="4:4" x14ac:dyDescent="0.2">
      <c r="D2318" s="8"/>
    </row>
    <row r="2319" spans="4:4" x14ac:dyDescent="0.2">
      <c r="D2319" s="8"/>
    </row>
    <row r="2320" spans="4:4" x14ac:dyDescent="0.2">
      <c r="D2320" s="8"/>
    </row>
    <row r="2321" spans="4:4" x14ac:dyDescent="0.2">
      <c r="D2321" s="8"/>
    </row>
    <row r="2322" spans="4:4" x14ac:dyDescent="0.2">
      <c r="D2322" s="8"/>
    </row>
    <row r="2323" spans="4:4" x14ac:dyDescent="0.2">
      <c r="D2323" s="8"/>
    </row>
    <row r="2324" spans="4:4" x14ac:dyDescent="0.2">
      <c r="D2324" s="8"/>
    </row>
    <row r="2325" spans="4:4" x14ac:dyDescent="0.2">
      <c r="D2325" s="8"/>
    </row>
    <row r="2326" spans="4:4" x14ac:dyDescent="0.2">
      <c r="D2326" s="8"/>
    </row>
    <row r="2327" spans="4:4" x14ac:dyDescent="0.2">
      <c r="D2327" s="8"/>
    </row>
    <row r="2328" spans="4:4" x14ac:dyDescent="0.2">
      <c r="D2328" s="8"/>
    </row>
    <row r="2329" spans="4:4" x14ac:dyDescent="0.2">
      <c r="D2329" s="8"/>
    </row>
    <row r="2330" spans="4:4" x14ac:dyDescent="0.2">
      <c r="D2330" s="8"/>
    </row>
    <row r="2331" spans="4:4" x14ac:dyDescent="0.2">
      <c r="D2331" s="8"/>
    </row>
    <row r="2332" spans="4:4" x14ac:dyDescent="0.2">
      <c r="D2332" s="8"/>
    </row>
    <row r="2333" spans="4:4" x14ac:dyDescent="0.2">
      <c r="D2333" s="8"/>
    </row>
    <row r="2334" spans="4:4" x14ac:dyDescent="0.2">
      <c r="D2334" s="8"/>
    </row>
    <row r="2335" spans="4:4" x14ac:dyDescent="0.2">
      <c r="D2335" s="8"/>
    </row>
    <row r="2336" spans="4:4" x14ac:dyDescent="0.2">
      <c r="D2336" s="8"/>
    </row>
    <row r="2337" spans="4:4" x14ac:dyDescent="0.2">
      <c r="D2337" s="8"/>
    </row>
    <row r="2338" spans="4:4" x14ac:dyDescent="0.2">
      <c r="D2338" s="8"/>
    </row>
    <row r="2339" spans="4:4" x14ac:dyDescent="0.2">
      <c r="D2339" s="8"/>
    </row>
    <row r="2340" spans="4:4" x14ac:dyDescent="0.2">
      <c r="D2340" s="8"/>
    </row>
    <row r="2341" spans="4:4" x14ac:dyDescent="0.2">
      <c r="D2341" s="8"/>
    </row>
    <row r="2342" spans="4:4" x14ac:dyDescent="0.2">
      <c r="D2342" s="8"/>
    </row>
    <row r="2343" spans="4:4" x14ac:dyDescent="0.2">
      <c r="D2343" s="8"/>
    </row>
    <row r="2344" spans="4:4" x14ac:dyDescent="0.2">
      <c r="D2344" s="8"/>
    </row>
    <row r="2345" spans="4:4" x14ac:dyDescent="0.2">
      <c r="D2345" s="8"/>
    </row>
    <row r="2346" spans="4:4" x14ac:dyDescent="0.2">
      <c r="D2346" s="8"/>
    </row>
    <row r="2347" spans="4:4" x14ac:dyDescent="0.2">
      <c r="D2347" s="8"/>
    </row>
    <row r="2348" spans="4:4" x14ac:dyDescent="0.2">
      <c r="D2348" s="8"/>
    </row>
    <row r="2349" spans="4:4" x14ac:dyDescent="0.2">
      <c r="D2349" s="8"/>
    </row>
    <row r="2350" spans="4:4" x14ac:dyDescent="0.2">
      <c r="D2350" s="8"/>
    </row>
    <row r="2351" spans="4:4" x14ac:dyDescent="0.2">
      <c r="D2351" s="8"/>
    </row>
    <row r="2352" spans="4:4" x14ac:dyDescent="0.2">
      <c r="D2352" s="8"/>
    </row>
    <row r="2353" spans="4:4" x14ac:dyDescent="0.2">
      <c r="D2353" s="8"/>
    </row>
    <row r="2354" spans="4:4" x14ac:dyDescent="0.2">
      <c r="D2354" s="8"/>
    </row>
    <row r="2355" spans="4:4" x14ac:dyDescent="0.2">
      <c r="D2355" s="8"/>
    </row>
    <row r="2356" spans="4:4" x14ac:dyDescent="0.2">
      <c r="D2356" s="8"/>
    </row>
    <row r="2357" spans="4:4" x14ac:dyDescent="0.2">
      <c r="D2357" s="8"/>
    </row>
    <row r="2358" spans="4:4" x14ac:dyDescent="0.2">
      <c r="D2358" s="8"/>
    </row>
    <row r="2359" spans="4:4" x14ac:dyDescent="0.2">
      <c r="D2359" s="8"/>
    </row>
    <row r="2360" spans="4:4" x14ac:dyDescent="0.2">
      <c r="D2360" s="8"/>
    </row>
    <row r="2361" spans="4:4" x14ac:dyDescent="0.2">
      <c r="D2361" s="8"/>
    </row>
    <row r="2362" spans="4:4" x14ac:dyDescent="0.2">
      <c r="D2362" s="8"/>
    </row>
    <row r="2363" spans="4:4" x14ac:dyDescent="0.2">
      <c r="D2363" s="8"/>
    </row>
    <row r="2364" spans="4:4" x14ac:dyDescent="0.2">
      <c r="D2364" s="8"/>
    </row>
    <row r="2365" spans="4:4" x14ac:dyDescent="0.2">
      <c r="D2365" s="8"/>
    </row>
    <row r="2366" spans="4:4" x14ac:dyDescent="0.2">
      <c r="D2366" s="8"/>
    </row>
    <row r="2367" spans="4:4" x14ac:dyDescent="0.2">
      <c r="D2367" s="8"/>
    </row>
    <row r="2368" spans="4:4" x14ac:dyDescent="0.2">
      <c r="D2368" s="8"/>
    </row>
    <row r="2369" spans="4:4" x14ac:dyDescent="0.2">
      <c r="D2369" s="8"/>
    </row>
    <row r="2370" spans="4:4" x14ac:dyDescent="0.2">
      <c r="D2370" s="8"/>
    </row>
    <row r="2371" spans="4:4" x14ac:dyDescent="0.2">
      <c r="D2371" s="8"/>
    </row>
    <row r="2372" spans="4:4" x14ac:dyDescent="0.2">
      <c r="D2372" s="8"/>
    </row>
    <row r="2373" spans="4:4" x14ac:dyDescent="0.2">
      <c r="D2373" s="8"/>
    </row>
    <row r="2374" spans="4:4" x14ac:dyDescent="0.2">
      <c r="D2374" s="8"/>
    </row>
    <row r="2375" spans="4:4" x14ac:dyDescent="0.2">
      <c r="D2375" s="8"/>
    </row>
    <row r="2376" spans="4:4" x14ac:dyDescent="0.2">
      <c r="D2376" s="8"/>
    </row>
    <row r="2377" spans="4:4" x14ac:dyDescent="0.2">
      <c r="D2377" s="8"/>
    </row>
    <row r="2378" spans="4:4" x14ac:dyDescent="0.2">
      <c r="D2378" s="8"/>
    </row>
    <row r="2379" spans="4:4" x14ac:dyDescent="0.2">
      <c r="D2379" s="8"/>
    </row>
    <row r="2380" spans="4:4" x14ac:dyDescent="0.2">
      <c r="D2380" s="8"/>
    </row>
    <row r="2381" spans="4:4" x14ac:dyDescent="0.2">
      <c r="D2381" s="8"/>
    </row>
    <row r="2382" spans="4:4" x14ac:dyDescent="0.2">
      <c r="D2382" s="8"/>
    </row>
    <row r="2383" spans="4:4" x14ac:dyDescent="0.2">
      <c r="D2383" s="8"/>
    </row>
    <row r="2384" spans="4:4" x14ac:dyDescent="0.2">
      <c r="D2384" s="8"/>
    </row>
    <row r="2385" spans="4:4" x14ac:dyDescent="0.2">
      <c r="D2385" s="8"/>
    </row>
    <row r="2386" spans="4:4" x14ac:dyDescent="0.2">
      <c r="D2386" s="8"/>
    </row>
    <row r="2387" spans="4:4" x14ac:dyDescent="0.2">
      <c r="D2387" s="8"/>
    </row>
    <row r="2388" spans="4:4" x14ac:dyDescent="0.2">
      <c r="D2388" s="8"/>
    </row>
    <row r="2389" spans="4:4" x14ac:dyDescent="0.2">
      <c r="D2389" s="8"/>
    </row>
    <row r="2390" spans="4:4" x14ac:dyDescent="0.2">
      <c r="D2390" s="8"/>
    </row>
    <row r="2391" spans="4:4" x14ac:dyDescent="0.2">
      <c r="D2391" s="8"/>
    </row>
    <row r="2392" spans="4:4" x14ac:dyDescent="0.2">
      <c r="D2392" s="8"/>
    </row>
    <row r="2393" spans="4:4" x14ac:dyDescent="0.2">
      <c r="D2393" s="8"/>
    </row>
    <row r="2394" spans="4:4" x14ac:dyDescent="0.2">
      <c r="D2394" s="8"/>
    </row>
    <row r="2395" spans="4:4" x14ac:dyDescent="0.2">
      <c r="D2395" s="8"/>
    </row>
    <row r="2396" spans="4:4" x14ac:dyDescent="0.2">
      <c r="D2396" s="8"/>
    </row>
    <row r="2397" spans="4:4" x14ac:dyDescent="0.2">
      <c r="D2397" s="8"/>
    </row>
    <row r="2398" spans="4:4" x14ac:dyDescent="0.2">
      <c r="D2398" s="8"/>
    </row>
    <row r="2399" spans="4:4" x14ac:dyDescent="0.2">
      <c r="D2399" s="8"/>
    </row>
    <row r="2400" spans="4:4" x14ac:dyDescent="0.2">
      <c r="D2400" s="8"/>
    </row>
    <row r="2401" spans="4:4" x14ac:dyDescent="0.2">
      <c r="D2401" s="8"/>
    </row>
    <row r="2402" spans="4:4" x14ac:dyDescent="0.2">
      <c r="D2402" s="8"/>
    </row>
    <row r="2403" spans="4:4" x14ac:dyDescent="0.2">
      <c r="D2403" s="8"/>
    </row>
    <row r="2404" spans="4:4" x14ac:dyDescent="0.2">
      <c r="D2404" s="8"/>
    </row>
    <row r="2405" spans="4:4" x14ac:dyDescent="0.2">
      <c r="D2405" s="8"/>
    </row>
    <row r="2406" spans="4:4" x14ac:dyDescent="0.2">
      <c r="D2406" s="8"/>
    </row>
    <row r="2407" spans="4:4" x14ac:dyDescent="0.2">
      <c r="D2407" s="8"/>
    </row>
    <row r="2408" spans="4:4" x14ac:dyDescent="0.2">
      <c r="D2408" s="8"/>
    </row>
    <row r="2409" spans="4:4" x14ac:dyDescent="0.2">
      <c r="D2409" s="8"/>
    </row>
    <row r="2410" spans="4:4" x14ac:dyDescent="0.2">
      <c r="D2410" s="8"/>
    </row>
    <row r="2411" spans="4:4" x14ac:dyDescent="0.2">
      <c r="D2411" s="8"/>
    </row>
    <row r="2412" spans="4:4" x14ac:dyDescent="0.2">
      <c r="D2412" s="8"/>
    </row>
    <row r="2413" spans="4:4" x14ac:dyDescent="0.2">
      <c r="D2413" s="8"/>
    </row>
    <row r="2414" spans="4:4" x14ac:dyDescent="0.2">
      <c r="D2414" s="8"/>
    </row>
    <row r="2415" spans="4:4" x14ac:dyDescent="0.2">
      <c r="D2415" s="8"/>
    </row>
    <row r="2416" spans="4:4" x14ac:dyDescent="0.2">
      <c r="D2416" s="8"/>
    </row>
    <row r="2417" spans="4:4" x14ac:dyDescent="0.2">
      <c r="D2417" s="8"/>
    </row>
    <row r="2418" spans="4:4" x14ac:dyDescent="0.2">
      <c r="D2418" s="8"/>
    </row>
    <row r="2419" spans="4:4" x14ac:dyDescent="0.2">
      <c r="D2419" s="8"/>
    </row>
    <row r="2420" spans="4:4" x14ac:dyDescent="0.2">
      <c r="D2420" s="8"/>
    </row>
    <row r="2421" spans="4:4" x14ac:dyDescent="0.2">
      <c r="D2421" s="8"/>
    </row>
    <row r="2422" spans="4:4" x14ac:dyDescent="0.2">
      <c r="D2422" s="8"/>
    </row>
    <row r="2423" spans="4:4" x14ac:dyDescent="0.2">
      <c r="D2423" s="8"/>
    </row>
    <row r="2424" spans="4:4" x14ac:dyDescent="0.2">
      <c r="D2424" s="8"/>
    </row>
    <row r="2425" spans="4:4" x14ac:dyDescent="0.2">
      <c r="D2425" s="8"/>
    </row>
    <row r="2426" spans="4:4" x14ac:dyDescent="0.2">
      <c r="D2426" s="8"/>
    </row>
    <row r="2427" spans="4:4" x14ac:dyDescent="0.2">
      <c r="D2427" s="8"/>
    </row>
    <row r="2428" spans="4:4" x14ac:dyDescent="0.2">
      <c r="D2428" s="8"/>
    </row>
    <row r="2429" spans="4:4" x14ac:dyDescent="0.2">
      <c r="D2429" s="8"/>
    </row>
    <row r="2430" spans="4:4" x14ac:dyDescent="0.2">
      <c r="D2430" s="8"/>
    </row>
    <row r="2431" spans="4:4" x14ac:dyDescent="0.2">
      <c r="D2431" s="8"/>
    </row>
    <row r="2432" spans="4:4" x14ac:dyDescent="0.2">
      <c r="D2432" s="8"/>
    </row>
    <row r="2433" spans="4:4" x14ac:dyDescent="0.2">
      <c r="D2433" s="8"/>
    </row>
    <row r="2434" spans="4:4" x14ac:dyDescent="0.2">
      <c r="D2434" s="8"/>
    </row>
    <row r="2435" spans="4:4" x14ac:dyDescent="0.2">
      <c r="D2435" s="8"/>
    </row>
    <row r="2436" spans="4:4" x14ac:dyDescent="0.2">
      <c r="D2436" s="8"/>
    </row>
    <row r="2437" spans="4:4" x14ac:dyDescent="0.2">
      <c r="D2437" s="8"/>
    </row>
    <row r="2438" spans="4:4" x14ac:dyDescent="0.2">
      <c r="D2438" s="8"/>
    </row>
    <row r="2439" spans="4:4" x14ac:dyDescent="0.2">
      <c r="D2439" s="8"/>
    </row>
    <row r="2440" spans="4:4" x14ac:dyDescent="0.2">
      <c r="D2440" s="8"/>
    </row>
    <row r="2441" spans="4:4" x14ac:dyDescent="0.2">
      <c r="D2441" s="8"/>
    </row>
    <row r="2442" spans="4:4" x14ac:dyDescent="0.2">
      <c r="D2442" s="8"/>
    </row>
    <row r="2443" spans="4:4" x14ac:dyDescent="0.2">
      <c r="D2443" s="8"/>
    </row>
    <row r="2444" spans="4:4" x14ac:dyDescent="0.2">
      <c r="D2444" s="8"/>
    </row>
    <row r="2445" spans="4:4" x14ac:dyDescent="0.2">
      <c r="D2445" s="8"/>
    </row>
    <row r="2446" spans="4:4" x14ac:dyDescent="0.2">
      <c r="D2446" s="8"/>
    </row>
    <row r="2447" spans="4:4" x14ac:dyDescent="0.2">
      <c r="D2447" s="8"/>
    </row>
    <row r="2448" spans="4:4" x14ac:dyDescent="0.2">
      <c r="D2448" s="8"/>
    </row>
    <row r="2449" spans="4:4" x14ac:dyDescent="0.2">
      <c r="D2449" s="8"/>
    </row>
    <row r="2450" spans="4:4" x14ac:dyDescent="0.2">
      <c r="D2450" s="8"/>
    </row>
    <row r="2451" spans="4:4" x14ac:dyDescent="0.2">
      <c r="D2451" s="8"/>
    </row>
    <row r="2452" spans="4:4" x14ac:dyDescent="0.2">
      <c r="D2452" s="8"/>
    </row>
    <row r="2453" spans="4:4" x14ac:dyDescent="0.2">
      <c r="D2453" s="8"/>
    </row>
    <row r="2454" spans="4:4" x14ac:dyDescent="0.2">
      <c r="D2454" s="8"/>
    </row>
    <row r="2455" spans="4:4" x14ac:dyDescent="0.2">
      <c r="D2455" s="8"/>
    </row>
    <row r="2456" spans="4:4" x14ac:dyDescent="0.2">
      <c r="D2456" s="8"/>
    </row>
    <row r="2457" spans="4:4" x14ac:dyDescent="0.2">
      <c r="D2457" s="8"/>
    </row>
    <row r="2458" spans="4:4" x14ac:dyDescent="0.2">
      <c r="D2458" s="8"/>
    </row>
    <row r="2459" spans="4:4" x14ac:dyDescent="0.2">
      <c r="D2459" s="8"/>
    </row>
    <row r="2460" spans="4:4" x14ac:dyDescent="0.2">
      <c r="D2460" s="8"/>
    </row>
    <row r="2461" spans="4:4" x14ac:dyDescent="0.2">
      <c r="D2461" s="8"/>
    </row>
    <row r="2462" spans="4:4" x14ac:dyDescent="0.2">
      <c r="D2462" s="8"/>
    </row>
    <row r="2463" spans="4:4" x14ac:dyDescent="0.2">
      <c r="D2463" s="8"/>
    </row>
    <row r="2464" spans="4:4" x14ac:dyDescent="0.2">
      <c r="D2464" s="8"/>
    </row>
    <row r="2465" spans="4:4" x14ac:dyDescent="0.2">
      <c r="D2465" s="8"/>
    </row>
    <row r="2466" spans="4:4" x14ac:dyDescent="0.2">
      <c r="D2466" s="8"/>
    </row>
    <row r="2467" spans="4:4" x14ac:dyDescent="0.2">
      <c r="D2467" s="8"/>
    </row>
    <row r="2468" spans="4:4" x14ac:dyDescent="0.2">
      <c r="D2468" s="8"/>
    </row>
    <row r="2469" spans="4:4" x14ac:dyDescent="0.2">
      <c r="D2469" s="8"/>
    </row>
    <row r="2470" spans="4:4" x14ac:dyDescent="0.2">
      <c r="D2470" s="8"/>
    </row>
    <row r="2471" spans="4:4" x14ac:dyDescent="0.2">
      <c r="D2471" s="8"/>
    </row>
    <row r="2472" spans="4:4" x14ac:dyDescent="0.2">
      <c r="D2472" s="8"/>
    </row>
    <row r="2473" spans="4:4" x14ac:dyDescent="0.2">
      <c r="D2473" s="8"/>
    </row>
    <row r="2474" spans="4:4" x14ac:dyDescent="0.2">
      <c r="D2474" s="8"/>
    </row>
    <row r="2475" spans="4:4" x14ac:dyDescent="0.2">
      <c r="D2475" s="8"/>
    </row>
    <row r="2476" spans="4:4" x14ac:dyDescent="0.2">
      <c r="D2476" s="8"/>
    </row>
    <row r="2477" spans="4:4" x14ac:dyDescent="0.2">
      <c r="D2477" s="8"/>
    </row>
    <row r="2478" spans="4:4" x14ac:dyDescent="0.2">
      <c r="D2478" s="8"/>
    </row>
    <row r="2479" spans="4:4" x14ac:dyDescent="0.2">
      <c r="D2479" s="8"/>
    </row>
    <row r="2480" spans="4:4" x14ac:dyDescent="0.2">
      <c r="D2480" s="8"/>
    </row>
    <row r="2481" spans="4:4" x14ac:dyDescent="0.2">
      <c r="D2481" s="8"/>
    </row>
    <row r="2482" spans="4:4" x14ac:dyDescent="0.2">
      <c r="D2482" s="8"/>
    </row>
    <row r="2483" spans="4:4" x14ac:dyDescent="0.2">
      <c r="D2483" s="8"/>
    </row>
    <row r="2484" spans="4:4" x14ac:dyDescent="0.2">
      <c r="D2484" s="8"/>
    </row>
    <row r="2485" spans="4:4" x14ac:dyDescent="0.2">
      <c r="D2485" s="8"/>
    </row>
    <row r="2486" spans="4:4" x14ac:dyDescent="0.2">
      <c r="D2486" s="8"/>
    </row>
    <row r="2487" spans="4:4" x14ac:dyDescent="0.2">
      <c r="D2487" s="8"/>
    </row>
    <row r="2488" spans="4:4" x14ac:dyDescent="0.2">
      <c r="D2488" s="8"/>
    </row>
    <row r="2489" spans="4:4" x14ac:dyDescent="0.2">
      <c r="D2489" s="8"/>
    </row>
    <row r="2490" spans="4:4" x14ac:dyDescent="0.2">
      <c r="D2490" s="8"/>
    </row>
    <row r="2491" spans="4:4" x14ac:dyDescent="0.2">
      <c r="D2491" s="8"/>
    </row>
    <row r="2492" spans="4:4" x14ac:dyDescent="0.2">
      <c r="D2492" s="8"/>
    </row>
    <row r="2493" spans="4:4" x14ac:dyDescent="0.2">
      <c r="D2493" s="8"/>
    </row>
    <row r="2494" spans="4:4" x14ac:dyDescent="0.2">
      <c r="D2494" s="8"/>
    </row>
    <row r="2495" spans="4:4" x14ac:dyDescent="0.2">
      <c r="D2495" s="8"/>
    </row>
    <row r="2496" spans="4:4" x14ac:dyDescent="0.2">
      <c r="D2496" s="8"/>
    </row>
    <row r="2497" spans="4:4" x14ac:dyDescent="0.2">
      <c r="D2497" s="8"/>
    </row>
    <row r="2498" spans="4:4" x14ac:dyDescent="0.2">
      <c r="D2498" s="8"/>
    </row>
    <row r="2499" spans="4:4" x14ac:dyDescent="0.2">
      <c r="D2499" s="8"/>
    </row>
    <row r="2500" spans="4:4" x14ac:dyDescent="0.2">
      <c r="D2500" s="8"/>
    </row>
    <row r="2501" spans="4:4" x14ac:dyDescent="0.2">
      <c r="D2501" s="8"/>
    </row>
    <row r="2502" spans="4:4" x14ac:dyDescent="0.2">
      <c r="D2502" s="8"/>
    </row>
    <row r="2503" spans="4:4" x14ac:dyDescent="0.2">
      <c r="D2503" s="8"/>
    </row>
    <row r="2504" spans="4:4" x14ac:dyDescent="0.2">
      <c r="D2504" s="8"/>
    </row>
    <row r="2505" spans="4:4" x14ac:dyDescent="0.2">
      <c r="D2505" s="8"/>
    </row>
    <row r="2506" spans="4:4" x14ac:dyDescent="0.2">
      <c r="D2506" s="8"/>
    </row>
    <row r="2507" spans="4:4" x14ac:dyDescent="0.2">
      <c r="D2507" s="8"/>
    </row>
    <row r="2508" spans="4:4" x14ac:dyDescent="0.2">
      <c r="D2508" s="8"/>
    </row>
    <row r="2509" spans="4:4" x14ac:dyDescent="0.2">
      <c r="D2509" s="8"/>
    </row>
    <row r="2510" spans="4:4" x14ac:dyDescent="0.2">
      <c r="D2510" s="8"/>
    </row>
    <row r="2511" spans="4:4" x14ac:dyDescent="0.2">
      <c r="D2511" s="8"/>
    </row>
    <row r="2512" spans="4:4" x14ac:dyDescent="0.2">
      <c r="D2512" s="8"/>
    </row>
    <row r="2513" spans="4:4" x14ac:dyDescent="0.2">
      <c r="D2513" s="8"/>
    </row>
    <row r="2514" spans="4:4" x14ac:dyDescent="0.2">
      <c r="D2514" s="8"/>
    </row>
    <row r="2515" spans="4:4" x14ac:dyDescent="0.2">
      <c r="D2515" s="8"/>
    </row>
    <row r="2516" spans="4:4" x14ac:dyDescent="0.2">
      <c r="D2516" s="8"/>
    </row>
    <row r="2517" spans="4:4" x14ac:dyDescent="0.2">
      <c r="D2517" s="8"/>
    </row>
    <row r="2518" spans="4:4" x14ac:dyDescent="0.2">
      <c r="D2518" s="8"/>
    </row>
    <row r="2519" spans="4:4" x14ac:dyDescent="0.2">
      <c r="D2519" s="8"/>
    </row>
    <row r="2520" spans="4:4" x14ac:dyDescent="0.2">
      <c r="D2520" s="8"/>
    </row>
    <row r="2521" spans="4:4" x14ac:dyDescent="0.2">
      <c r="D2521" s="8"/>
    </row>
    <row r="2522" spans="4:4" x14ac:dyDescent="0.2">
      <c r="D2522" s="8"/>
    </row>
    <row r="2523" spans="4:4" x14ac:dyDescent="0.2">
      <c r="D2523" s="8"/>
    </row>
    <row r="2524" spans="4:4" x14ac:dyDescent="0.2">
      <c r="D2524" s="8"/>
    </row>
    <row r="2525" spans="4:4" x14ac:dyDescent="0.2">
      <c r="D2525" s="8"/>
    </row>
    <row r="2526" spans="4:4" x14ac:dyDescent="0.2">
      <c r="D2526" s="8"/>
    </row>
    <row r="2527" spans="4:4" x14ac:dyDescent="0.2">
      <c r="D2527" s="8"/>
    </row>
    <row r="2528" spans="4:4" x14ac:dyDescent="0.2">
      <c r="D2528" s="8"/>
    </row>
    <row r="2529" spans="4:4" x14ac:dyDescent="0.2">
      <c r="D2529" s="8"/>
    </row>
    <row r="2530" spans="4:4" x14ac:dyDescent="0.2">
      <c r="D2530" s="8"/>
    </row>
    <row r="2531" spans="4:4" x14ac:dyDescent="0.2">
      <c r="D2531" s="8"/>
    </row>
    <row r="2532" spans="4:4" x14ac:dyDescent="0.2">
      <c r="D2532" s="8"/>
    </row>
    <row r="2533" spans="4:4" x14ac:dyDescent="0.2">
      <c r="D2533" s="8"/>
    </row>
    <row r="2534" spans="4:4" x14ac:dyDescent="0.2">
      <c r="D2534" s="8"/>
    </row>
    <row r="2535" spans="4:4" x14ac:dyDescent="0.2">
      <c r="D2535" s="8"/>
    </row>
    <row r="2536" spans="4:4" x14ac:dyDescent="0.2">
      <c r="D2536" s="8"/>
    </row>
    <row r="2537" spans="4:4" x14ac:dyDescent="0.2">
      <c r="D2537" s="8"/>
    </row>
    <row r="2538" spans="4:4" x14ac:dyDescent="0.2">
      <c r="D2538" s="8"/>
    </row>
    <row r="2539" spans="4:4" x14ac:dyDescent="0.2">
      <c r="D2539" s="8"/>
    </row>
    <row r="2540" spans="4:4" x14ac:dyDescent="0.2">
      <c r="D2540" s="8"/>
    </row>
    <row r="2541" spans="4:4" x14ac:dyDescent="0.2">
      <c r="D2541" s="8"/>
    </row>
    <row r="2542" spans="4:4" x14ac:dyDescent="0.2">
      <c r="D2542" s="8"/>
    </row>
    <row r="2543" spans="4:4" x14ac:dyDescent="0.2">
      <c r="D2543" s="8"/>
    </row>
    <row r="2544" spans="4:4" x14ac:dyDescent="0.2">
      <c r="D2544" s="8"/>
    </row>
    <row r="2545" spans="4:4" x14ac:dyDescent="0.2">
      <c r="D2545" s="8"/>
    </row>
    <row r="2546" spans="4:4" x14ac:dyDescent="0.2">
      <c r="D2546" s="8"/>
    </row>
    <row r="2547" spans="4:4" x14ac:dyDescent="0.2">
      <c r="D2547" s="8"/>
    </row>
    <row r="2548" spans="4:4" x14ac:dyDescent="0.2">
      <c r="D2548" s="8"/>
    </row>
    <row r="2549" spans="4:4" x14ac:dyDescent="0.2">
      <c r="D2549" s="8"/>
    </row>
    <row r="2550" spans="4:4" x14ac:dyDescent="0.2">
      <c r="D2550" s="8"/>
    </row>
    <row r="2551" spans="4:4" x14ac:dyDescent="0.2">
      <c r="D2551" s="8"/>
    </row>
    <row r="2552" spans="4:4" x14ac:dyDescent="0.2">
      <c r="D2552" s="8"/>
    </row>
    <row r="2553" spans="4:4" x14ac:dyDescent="0.2">
      <c r="D2553" s="8"/>
    </row>
    <row r="2554" spans="4:4" x14ac:dyDescent="0.2">
      <c r="D2554" s="8"/>
    </row>
    <row r="2555" spans="4:4" x14ac:dyDescent="0.2">
      <c r="D2555" s="8"/>
    </row>
    <row r="2556" spans="4:4" x14ac:dyDescent="0.2">
      <c r="D2556" s="8"/>
    </row>
    <row r="2557" spans="4:4" x14ac:dyDescent="0.2">
      <c r="D2557" s="8"/>
    </row>
    <row r="2558" spans="4:4" x14ac:dyDescent="0.2">
      <c r="D2558" s="8"/>
    </row>
    <row r="2559" spans="4:4" x14ac:dyDescent="0.2">
      <c r="D2559" s="8"/>
    </row>
    <row r="2560" spans="4:4" x14ac:dyDescent="0.2">
      <c r="D2560" s="8"/>
    </row>
    <row r="2561" spans="4:4" x14ac:dyDescent="0.2">
      <c r="D2561" s="8"/>
    </row>
    <row r="2562" spans="4:4" x14ac:dyDescent="0.2">
      <c r="D2562" s="8"/>
    </row>
    <row r="2563" spans="4:4" x14ac:dyDescent="0.2">
      <c r="D2563" s="8"/>
    </row>
    <row r="2564" spans="4:4" x14ac:dyDescent="0.2">
      <c r="D2564" s="8"/>
    </row>
    <row r="2565" spans="4:4" x14ac:dyDescent="0.2">
      <c r="D2565" s="8"/>
    </row>
    <row r="2566" spans="4:4" x14ac:dyDescent="0.2">
      <c r="D2566" s="8"/>
    </row>
    <row r="2567" spans="4:4" x14ac:dyDescent="0.2">
      <c r="D2567" s="8"/>
    </row>
    <row r="2568" spans="4:4" x14ac:dyDescent="0.2">
      <c r="D2568" s="8"/>
    </row>
    <row r="2569" spans="4:4" x14ac:dyDescent="0.2">
      <c r="D2569" s="8"/>
    </row>
    <row r="2570" spans="4:4" x14ac:dyDescent="0.2">
      <c r="D2570" s="8"/>
    </row>
    <row r="2571" spans="4:4" x14ac:dyDescent="0.2">
      <c r="D2571" s="8"/>
    </row>
    <row r="2572" spans="4:4" x14ac:dyDescent="0.2">
      <c r="D2572" s="8"/>
    </row>
    <row r="2573" spans="4:4" x14ac:dyDescent="0.2">
      <c r="D2573" s="8"/>
    </row>
    <row r="2574" spans="4:4" x14ac:dyDescent="0.2">
      <c r="D2574" s="8"/>
    </row>
    <row r="2575" spans="4:4" x14ac:dyDescent="0.2">
      <c r="D2575" s="8"/>
    </row>
    <row r="2576" spans="4:4" x14ac:dyDescent="0.2">
      <c r="D2576" s="8"/>
    </row>
    <row r="2577" spans="4:4" x14ac:dyDescent="0.2">
      <c r="D2577" s="8"/>
    </row>
    <row r="2578" spans="4:4" x14ac:dyDescent="0.2">
      <c r="D2578" s="8"/>
    </row>
    <row r="2579" spans="4:4" x14ac:dyDescent="0.2">
      <c r="D2579" s="8"/>
    </row>
    <row r="2580" spans="4:4" x14ac:dyDescent="0.2">
      <c r="D2580" s="8"/>
    </row>
    <row r="2581" spans="4:4" x14ac:dyDescent="0.2">
      <c r="D2581" s="8"/>
    </row>
    <row r="2582" spans="4:4" x14ac:dyDescent="0.2">
      <c r="D2582" s="8"/>
    </row>
    <row r="2583" spans="4:4" x14ac:dyDescent="0.2">
      <c r="D2583" s="8"/>
    </row>
    <row r="2584" spans="4:4" x14ac:dyDescent="0.2">
      <c r="D2584" s="8"/>
    </row>
    <row r="2585" spans="4:4" x14ac:dyDescent="0.2">
      <c r="D2585" s="8"/>
    </row>
    <row r="2586" spans="4:4" x14ac:dyDescent="0.2">
      <c r="D2586" s="8"/>
    </row>
    <row r="2587" spans="4:4" x14ac:dyDescent="0.2">
      <c r="D2587" s="8"/>
    </row>
    <row r="2588" spans="4:4" x14ac:dyDescent="0.2">
      <c r="D2588" s="8"/>
    </row>
    <row r="2589" spans="4:4" x14ac:dyDescent="0.2">
      <c r="D2589" s="8"/>
    </row>
    <row r="2590" spans="4:4" x14ac:dyDescent="0.2">
      <c r="D2590" s="8"/>
    </row>
    <row r="2591" spans="4:4" x14ac:dyDescent="0.2">
      <c r="D2591" s="8"/>
    </row>
    <row r="2592" spans="4:4" x14ac:dyDescent="0.2">
      <c r="D2592" s="8"/>
    </row>
    <row r="2593" spans="4:4" x14ac:dyDescent="0.2">
      <c r="D2593" s="8"/>
    </row>
    <row r="2594" spans="4:4" x14ac:dyDescent="0.2">
      <c r="D2594" s="8"/>
    </row>
    <row r="2595" spans="4:4" x14ac:dyDescent="0.2">
      <c r="D2595" s="8"/>
    </row>
    <row r="2596" spans="4:4" x14ac:dyDescent="0.2">
      <c r="D2596" s="8"/>
    </row>
    <row r="2597" spans="4:4" x14ac:dyDescent="0.2">
      <c r="D2597" s="8"/>
    </row>
    <row r="2598" spans="4:4" x14ac:dyDescent="0.2">
      <c r="D2598" s="8"/>
    </row>
    <row r="2599" spans="4:4" x14ac:dyDescent="0.2">
      <c r="D2599" s="8"/>
    </row>
    <row r="2600" spans="4:4" x14ac:dyDescent="0.2">
      <c r="D2600" s="8"/>
    </row>
    <row r="2601" spans="4:4" x14ac:dyDescent="0.2">
      <c r="D2601" s="8"/>
    </row>
    <row r="2602" spans="4:4" x14ac:dyDescent="0.2">
      <c r="D2602" s="8"/>
    </row>
    <row r="2603" spans="4:4" x14ac:dyDescent="0.2">
      <c r="D2603" s="8"/>
    </row>
    <row r="2604" spans="4:4" x14ac:dyDescent="0.2">
      <c r="D2604" s="8"/>
    </row>
    <row r="2605" spans="4:4" x14ac:dyDescent="0.2">
      <c r="D2605" s="8"/>
    </row>
    <row r="2606" spans="4:4" x14ac:dyDescent="0.2">
      <c r="D2606" s="8"/>
    </row>
    <row r="2607" spans="4:4" x14ac:dyDescent="0.2">
      <c r="D2607" s="8"/>
    </row>
    <row r="2608" spans="4:4" x14ac:dyDescent="0.2">
      <c r="D2608" s="8"/>
    </row>
    <row r="2609" spans="4:4" x14ac:dyDescent="0.2">
      <c r="D2609" s="8"/>
    </row>
    <row r="2610" spans="4:4" x14ac:dyDescent="0.2">
      <c r="D2610" s="8"/>
    </row>
    <row r="2611" spans="4:4" x14ac:dyDescent="0.2">
      <c r="D2611" s="8"/>
    </row>
    <row r="2612" spans="4:4" x14ac:dyDescent="0.2">
      <c r="D2612" s="8"/>
    </row>
    <row r="2613" spans="4:4" x14ac:dyDescent="0.2">
      <c r="D2613" s="8"/>
    </row>
    <row r="2614" spans="4:4" x14ac:dyDescent="0.2">
      <c r="D2614" s="8"/>
    </row>
    <row r="2615" spans="4:4" x14ac:dyDescent="0.2">
      <c r="D2615" s="8"/>
    </row>
    <row r="2616" spans="4:4" x14ac:dyDescent="0.2">
      <c r="D2616" s="8"/>
    </row>
    <row r="2617" spans="4:4" x14ac:dyDescent="0.2">
      <c r="D2617" s="8"/>
    </row>
    <row r="2618" spans="4:4" x14ac:dyDescent="0.2">
      <c r="D2618" s="8"/>
    </row>
    <row r="2619" spans="4:4" x14ac:dyDescent="0.2">
      <c r="D2619" s="8"/>
    </row>
    <row r="2620" spans="4:4" x14ac:dyDescent="0.2">
      <c r="D2620" s="8"/>
    </row>
    <row r="2621" spans="4:4" x14ac:dyDescent="0.2">
      <c r="D2621" s="8"/>
    </row>
    <row r="2622" spans="4:4" x14ac:dyDescent="0.2">
      <c r="D2622" s="8"/>
    </row>
    <row r="2623" spans="4:4" x14ac:dyDescent="0.2">
      <c r="D2623" s="8"/>
    </row>
    <row r="2624" spans="4:4" x14ac:dyDescent="0.2">
      <c r="D2624" s="8"/>
    </row>
    <row r="2625" spans="4:4" x14ac:dyDescent="0.2">
      <c r="D2625" s="8"/>
    </row>
    <row r="2626" spans="4:4" x14ac:dyDescent="0.2">
      <c r="D2626" s="8"/>
    </row>
    <row r="2627" spans="4:4" x14ac:dyDescent="0.2">
      <c r="D2627" s="8"/>
    </row>
    <row r="2628" spans="4:4" x14ac:dyDescent="0.2">
      <c r="D2628" s="8"/>
    </row>
    <row r="2629" spans="4:4" x14ac:dyDescent="0.2">
      <c r="D2629" s="8"/>
    </row>
    <row r="2630" spans="4:4" x14ac:dyDescent="0.2">
      <c r="D2630" s="8"/>
    </row>
    <row r="2631" spans="4:4" x14ac:dyDescent="0.2">
      <c r="D2631" s="8"/>
    </row>
    <row r="2632" spans="4:4" x14ac:dyDescent="0.2">
      <c r="D2632" s="8"/>
    </row>
    <row r="2633" spans="4:4" x14ac:dyDescent="0.2">
      <c r="D2633" s="8"/>
    </row>
    <row r="2634" spans="4:4" x14ac:dyDescent="0.2">
      <c r="D2634" s="8"/>
    </row>
    <row r="2635" spans="4:4" x14ac:dyDescent="0.2">
      <c r="D2635" s="8"/>
    </row>
    <row r="2636" spans="4:4" x14ac:dyDescent="0.2">
      <c r="D2636" s="8"/>
    </row>
    <row r="2637" spans="4:4" x14ac:dyDescent="0.2">
      <c r="D2637" s="8"/>
    </row>
    <row r="2638" spans="4:4" x14ac:dyDescent="0.2">
      <c r="D2638" s="8"/>
    </row>
    <row r="2639" spans="4:4" x14ac:dyDescent="0.2">
      <c r="D2639" s="8"/>
    </row>
    <row r="2640" spans="4:4" x14ac:dyDescent="0.2">
      <c r="D2640" s="8"/>
    </row>
    <row r="2641" spans="4:4" x14ac:dyDescent="0.2">
      <c r="D2641" s="8"/>
    </row>
    <row r="2642" spans="4:4" x14ac:dyDescent="0.2">
      <c r="D2642" s="8"/>
    </row>
    <row r="2643" spans="4:4" x14ac:dyDescent="0.2">
      <c r="D2643" s="8"/>
    </row>
    <row r="2644" spans="4:4" x14ac:dyDescent="0.2">
      <c r="D2644" s="8"/>
    </row>
    <row r="2645" spans="4:4" x14ac:dyDescent="0.2">
      <c r="D2645" s="8"/>
    </row>
    <row r="2646" spans="4:4" x14ac:dyDescent="0.2">
      <c r="D2646" s="8"/>
    </row>
    <row r="2647" spans="4:4" x14ac:dyDescent="0.2">
      <c r="D2647" s="8"/>
    </row>
    <row r="2648" spans="4:4" x14ac:dyDescent="0.2">
      <c r="D2648" s="8"/>
    </row>
    <row r="2649" spans="4:4" x14ac:dyDescent="0.2">
      <c r="D2649" s="8"/>
    </row>
    <row r="2650" spans="4:4" x14ac:dyDescent="0.2">
      <c r="D2650" s="8"/>
    </row>
    <row r="2651" spans="4:4" x14ac:dyDescent="0.2">
      <c r="D2651" s="8"/>
    </row>
    <row r="2652" spans="4:4" x14ac:dyDescent="0.2">
      <c r="D2652" s="8"/>
    </row>
    <row r="2653" spans="4:4" x14ac:dyDescent="0.2">
      <c r="D2653" s="8"/>
    </row>
    <row r="2654" spans="4:4" x14ac:dyDescent="0.2">
      <c r="D2654" s="8"/>
    </row>
    <row r="2655" spans="4:4" x14ac:dyDescent="0.2">
      <c r="D2655" s="8"/>
    </row>
    <row r="2656" spans="4:4" x14ac:dyDescent="0.2">
      <c r="D2656" s="8"/>
    </row>
    <row r="2657" spans="4:4" x14ac:dyDescent="0.2">
      <c r="D2657" s="8"/>
    </row>
    <row r="2658" spans="4:4" x14ac:dyDescent="0.2">
      <c r="D2658" s="8"/>
    </row>
    <row r="2659" spans="4:4" x14ac:dyDescent="0.2">
      <c r="D2659" s="8"/>
    </row>
    <row r="2660" spans="4:4" x14ac:dyDescent="0.2">
      <c r="D2660" s="8"/>
    </row>
    <row r="2661" spans="4:4" x14ac:dyDescent="0.2">
      <c r="D2661" s="8"/>
    </row>
    <row r="2662" spans="4:4" x14ac:dyDescent="0.2">
      <c r="D2662" s="8"/>
    </row>
    <row r="2663" spans="4:4" x14ac:dyDescent="0.2">
      <c r="D2663" s="8"/>
    </row>
    <row r="2664" spans="4:4" x14ac:dyDescent="0.2">
      <c r="D2664" s="8"/>
    </row>
    <row r="2665" spans="4:4" x14ac:dyDescent="0.2">
      <c r="D2665" s="8"/>
    </row>
    <row r="2666" spans="4:4" x14ac:dyDescent="0.2">
      <c r="D2666" s="8"/>
    </row>
    <row r="2667" spans="4:4" x14ac:dyDescent="0.2">
      <c r="D2667" s="8"/>
    </row>
    <row r="2668" spans="4:4" x14ac:dyDescent="0.2">
      <c r="D2668" s="8"/>
    </row>
    <row r="2669" spans="4:4" x14ac:dyDescent="0.2">
      <c r="D2669" s="8"/>
    </row>
    <row r="2670" spans="4:4" x14ac:dyDescent="0.2">
      <c r="D2670" s="8"/>
    </row>
    <row r="2671" spans="4:4" x14ac:dyDescent="0.2">
      <c r="D2671" s="8"/>
    </row>
    <row r="2672" spans="4:4" x14ac:dyDescent="0.2">
      <c r="D2672" s="8"/>
    </row>
    <row r="2673" spans="4:4" x14ac:dyDescent="0.2">
      <c r="D2673" s="8"/>
    </row>
    <row r="2674" spans="4:4" x14ac:dyDescent="0.2">
      <c r="D2674" s="8"/>
    </row>
    <row r="2675" spans="4:4" x14ac:dyDescent="0.2">
      <c r="D2675" s="8"/>
    </row>
    <row r="2676" spans="4:4" x14ac:dyDescent="0.2">
      <c r="D2676" s="8"/>
    </row>
    <row r="2677" spans="4:4" x14ac:dyDescent="0.2">
      <c r="D2677" s="8"/>
    </row>
    <row r="2678" spans="4:4" x14ac:dyDescent="0.2">
      <c r="D2678" s="8"/>
    </row>
    <row r="2679" spans="4:4" x14ac:dyDescent="0.2">
      <c r="D2679" s="8"/>
    </row>
    <row r="2680" spans="4:4" x14ac:dyDescent="0.2">
      <c r="D2680" s="8"/>
    </row>
    <row r="2681" spans="4:4" x14ac:dyDescent="0.2">
      <c r="D2681" s="8"/>
    </row>
    <row r="2682" spans="4:4" x14ac:dyDescent="0.2">
      <c r="D2682" s="8"/>
    </row>
    <row r="2683" spans="4:4" x14ac:dyDescent="0.2">
      <c r="D2683" s="8"/>
    </row>
    <row r="2684" spans="4:4" x14ac:dyDescent="0.2">
      <c r="D2684" s="8"/>
    </row>
    <row r="2685" spans="4:4" x14ac:dyDescent="0.2">
      <c r="D2685" s="8"/>
    </row>
    <row r="2686" spans="4:4" x14ac:dyDescent="0.2">
      <c r="D2686" s="8"/>
    </row>
    <row r="2687" spans="4:4" x14ac:dyDescent="0.2">
      <c r="D2687" s="8"/>
    </row>
    <row r="2688" spans="4:4" x14ac:dyDescent="0.2">
      <c r="D2688" s="8"/>
    </row>
    <row r="2689" spans="4:4" x14ac:dyDescent="0.2">
      <c r="D2689" s="8"/>
    </row>
    <row r="2690" spans="4:4" x14ac:dyDescent="0.2">
      <c r="D2690" s="8"/>
    </row>
    <row r="2691" spans="4:4" x14ac:dyDescent="0.2">
      <c r="D2691" s="8"/>
    </row>
    <row r="2692" spans="4:4" x14ac:dyDescent="0.2">
      <c r="D2692" s="8"/>
    </row>
    <row r="2693" spans="4:4" x14ac:dyDescent="0.2">
      <c r="D2693" s="8"/>
    </row>
    <row r="2694" spans="4:4" x14ac:dyDescent="0.2">
      <c r="D2694" s="8"/>
    </row>
    <row r="2695" spans="4:4" x14ac:dyDescent="0.2">
      <c r="D2695" s="8"/>
    </row>
    <row r="2696" spans="4:4" x14ac:dyDescent="0.2">
      <c r="D2696" s="8"/>
    </row>
    <row r="2697" spans="4:4" x14ac:dyDescent="0.2">
      <c r="D2697" s="8"/>
    </row>
    <row r="2698" spans="4:4" x14ac:dyDescent="0.2">
      <c r="D2698" s="8"/>
    </row>
    <row r="2699" spans="4:4" x14ac:dyDescent="0.2">
      <c r="D2699" s="8"/>
    </row>
    <row r="2700" spans="4:4" x14ac:dyDescent="0.2">
      <c r="D2700" s="8"/>
    </row>
    <row r="2701" spans="4:4" x14ac:dyDescent="0.2">
      <c r="D2701" s="8"/>
    </row>
    <row r="2702" spans="4:4" x14ac:dyDescent="0.2">
      <c r="D2702" s="8"/>
    </row>
    <row r="2703" spans="4:4" x14ac:dyDescent="0.2">
      <c r="D2703" s="8"/>
    </row>
    <row r="2704" spans="4:4" x14ac:dyDescent="0.2">
      <c r="D2704" s="8"/>
    </row>
    <row r="2705" spans="4:4" x14ac:dyDescent="0.2">
      <c r="D2705" s="8"/>
    </row>
    <row r="2706" spans="4:4" x14ac:dyDescent="0.2">
      <c r="D2706" s="8"/>
    </row>
    <row r="2707" spans="4:4" x14ac:dyDescent="0.2">
      <c r="D2707" s="8"/>
    </row>
    <row r="2708" spans="4:4" x14ac:dyDescent="0.2">
      <c r="D2708" s="8"/>
    </row>
    <row r="2709" spans="4:4" x14ac:dyDescent="0.2">
      <c r="D2709" s="8"/>
    </row>
    <row r="2710" spans="4:4" x14ac:dyDescent="0.2">
      <c r="D2710" s="8"/>
    </row>
    <row r="2711" spans="4:4" x14ac:dyDescent="0.2">
      <c r="D2711" s="8"/>
    </row>
    <row r="2712" spans="4:4" x14ac:dyDescent="0.2">
      <c r="D2712" s="8"/>
    </row>
    <row r="2713" spans="4:4" x14ac:dyDescent="0.2">
      <c r="D2713" s="8"/>
    </row>
    <row r="2714" spans="4:4" x14ac:dyDescent="0.2">
      <c r="D2714" s="8"/>
    </row>
    <row r="2715" spans="4:4" x14ac:dyDescent="0.2">
      <c r="D2715" s="8"/>
    </row>
    <row r="2716" spans="4:4" x14ac:dyDescent="0.2">
      <c r="D2716" s="8"/>
    </row>
    <row r="2717" spans="4:4" x14ac:dyDescent="0.2">
      <c r="D2717" s="8"/>
    </row>
    <row r="2718" spans="4:4" x14ac:dyDescent="0.2">
      <c r="D2718" s="8"/>
    </row>
    <row r="2719" spans="4:4" x14ac:dyDescent="0.2">
      <c r="D2719" s="8"/>
    </row>
    <row r="2720" spans="4:4" x14ac:dyDescent="0.2">
      <c r="D2720" s="8"/>
    </row>
    <row r="2721" spans="4:4" x14ac:dyDescent="0.2">
      <c r="D2721" s="8"/>
    </row>
    <row r="2722" spans="4:4" x14ac:dyDescent="0.2">
      <c r="D2722" s="8"/>
    </row>
    <row r="2723" spans="4:4" x14ac:dyDescent="0.2">
      <c r="D2723" s="8"/>
    </row>
    <row r="2724" spans="4:4" x14ac:dyDescent="0.2">
      <c r="D2724" s="8"/>
    </row>
    <row r="2725" spans="4:4" x14ac:dyDescent="0.2">
      <c r="D2725" s="8"/>
    </row>
    <row r="2726" spans="4:4" x14ac:dyDescent="0.2">
      <c r="D2726" s="8"/>
    </row>
    <row r="2727" spans="4:4" x14ac:dyDescent="0.2">
      <c r="D2727" s="8"/>
    </row>
    <row r="2728" spans="4:4" x14ac:dyDescent="0.2">
      <c r="D2728" s="8"/>
    </row>
    <row r="2729" spans="4:4" x14ac:dyDescent="0.2">
      <c r="D2729" s="8"/>
    </row>
    <row r="2730" spans="4:4" x14ac:dyDescent="0.2">
      <c r="D2730" s="8"/>
    </row>
    <row r="2731" spans="4:4" x14ac:dyDescent="0.2">
      <c r="D2731" s="8"/>
    </row>
    <row r="2732" spans="4:4" x14ac:dyDescent="0.2">
      <c r="D2732" s="8"/>
    </row>
    <row r="2733" spans="4:4" x14ac:dyDescent="0.2">
      <c r="D2733" s="8"/>
    </row>
    <row r="2734" spans="4:4" x14ac:dyDescent="0.2">
      <c r="D2734" s="8"/>
    </row>
    <row r="2735" spans="4:4" x14ac:dyDescent="0.2">
      <c r="D2735" s="8"/>
    </row>
    <row r="2736" spans="4:4" x14ac:dyDescent="0.2">
      <c r="D2736" s="8"/>
    </row>
    <row r="2737" spans="4:4" x14ac:dyDescent="0.2">
      <c r="D2737" s="8"/>
    </row>
    <row r="2738" spans="4:4" x14ac:dyDescent="0.2">
      <c r="D2738" s="8"/>
    </row>
    <row r="2739" spans="4:4" x14ac:dyDescent="0.2">
      <c r="D2739" s="8"/>
    </row>
    <row r="2740" spans="4:4" x14ac:dyDescent="0.2">
      <c r="D2740" s="8"/>
    </row>
    <row r="2741" spans="4:4" x14ac:dyDescent="0.2">
      <c r="D2741" s="8"/>
    </row>
    <row r="2742" spans="4:4" x14ac:dyDescent="0.2">
      <c r="D2742" s="8"/>
    </row>
    <row r="2743" spans="4:4" x14ac:dyDescent="0.2">
      <c r="D2743" s="8"/>
    </row>
    <row r="2744" spans="4:4" x14ac:dyDescent="0.2">
      <c r="D2744" s="8"/>
    </row>
    <row r="2745" spans="4:4" x14ac:dyDescent="0.2">
      <c r="D2745" s="8"/>
    </row>
    <row r="2746" spans="4:4" x14ac:dyDescent="0.2">
      <c r="D2746" s="8"/>
    </row>
    <row r="2747" spans="4:4" x14ac:dyDescent="0.2">
      <c r="D2747" s="8"/>
    </row>
    <row r="2748" spans="4:4" x14ac:dyDescent="0.2">
      <c r="D2748" s="8"/>
    </row>
    <row r="2749" spans="4:4" x14ac:dyDescent="0.2">
      <c r="D2749" s="8"/>
    </row>
    <row r="2750" spans="4:4" x14ac:dyDescent="0.2">
      <c r="D2750" s="8"/>
    </row>
    <row r="2751" spans="4:4" x14ac:dyDescent="0.2">
      <c r="D2751" s="8"/>
    </row>
    <row r="2752" spans="4:4" x14ac:dyDescent="0.2">
      <c r="D2752" s="8"/>
    </row>
    <row r="2753" spans="4:4" x14ac:dyDescent="0.2">
      <c r="D2753" s="8"/>
    </row>
    <row r="2754" spans="4:4" x14ac:dyDescent="0.2">
      <c r="D2754" s="8"/>
    </row>
    <row r="2755" spans="4:4" x14ac:dyDescent="0.2">
      <c r="D2755" s="8"/>
    </row>
    <row r="2756" spans="4:4" x14ac:dyDescent="0.2">
      <c r="D2756" s="8"/>
    </row>
    <row r="2757" spans="4:4" x14ac:dyDescent="0.2">
      <c r="D2757" s="8"/>
    </row>
    <row r="2758" spans="4:4" x14ac:dyDescent="0.2">
      <c r="D2758" s="8"/>
    </row>
    <row r="2759" spans="4:4" x14ac:dyDescent="0.2">
      <c r="D2759" s="8"/>
    </row>
    <row r="2760" spans="4:4" x14ac:dyDescent="0.2">
      <c r="D2760" s="8"/>
    </row>
    <row r="2761" spans="4:4" x14ac:dyDescent="0.2">
      <c r="D2761" s="8"/>
    </row>
    <row r="2762" spans="4:4" x14ac:dyDescent="0.2">
      <c r="D2762" s="8"/>
    </row>
    <row r="2763" spans="4:4" x14ac:dyDescent="0.2">
      <c r="D2763" s="8"/>
    </row>
    <row r="2764" spans="4:4" x14ac:dyDescent="0.2">
      <c r="D2764" s="8"/>
    </row>
    <row r="2765" spans="4:4" x14ac:dyDescent="0.2">
      <c r="D2765" s="8"/>
    </row>
    <row r="2766" spans="4:4" x14ac:dyDescent="0.2">
      <c r="D2766" s="8"/>
    </row>
    <row r="2767" spans="4:4" x14ac:dyDescent="0.2">
      <c r="D2767" s="8"/>
    </row>
    <row r="2768" spans="4:4" x14ac:dyDescent="0.2">
      <c r="D2768" s="8"/>
    </row>
    <row r="2769" spans="4:4" x14ac:dyDescent="0.2">
      <c r="D2769" s="8"/>
    </row>
    <row r="2770" spans="4:4" x14ac:dyDescent="0.2">
      <c r="D2770" s="8"/>
    </row>
    <row r="2771" spans="4:4" x14ac:dyDescent="0.2">
      <c r="D2771" s="8"/>
    </row>
    <row r="2772" spans="4:4" x14ac:dyDescent="0.2">
      <c r="D2772" s="8"/>
    </row>
    <row r="2773" spans="4:4" x14ac:dyDescent="0.2">
      <c r="D2773" s="8"/>
    </row>
    <row r="2774" spans="4:4" x14ac:dyDescent="0.2">
      <c r="D2774" s="8"/>
    </row>
    <row r="2775" spans="4:4" x14ac:dyDescent="0.2">
      <c r="D2775" s="8"/>
    </row>
    <row r="2776" spans="4:4" x14ac:dyDescent="0.2">
      <c r="D2776" s="8"/>
    </row>
    <row r="2777" spans="4:4" x14ac:dyDescent="0.2">
      <c r="D2777" s="8"/>
    </row>
    <row r="2778" spans="4:4" x14ac:dyDescent="0.2">
      <c r="D2778" s="8"/>
    </row>
    <row r="2779" spans="4:4" x14ac:dyDescent="0.2">
      <c r="D2779" s="8"/>
    </row>
    <row r="2780" spans="4:4" x14ac:dyDescent="0.2">
      <c r="D2780" s="8"/>
    </row>
    <row r="2781" spans="4:4" x14ac:dyDescent="0.2">
      <c r="D2781" s="8"/>
    </row>
    <row r="2782" spans="4:4" x14ac:dyDescent="0.2">
      <c r="D2782" s="8"/>
    </row>
    <row r="2783" spans="4:4" x14ac:dyDescent="0.2">
      <c r="D2783" s="8"/>
    </row>
    <row r="2784" spans="4:4" x14ac:dyDescent="0.2">
      <c r="D2784" s="8"/>
    </row>
    <row r="2785" spans="4:4" x14ac:dyDescent="0.2">
      <c r="D2785" s="8"/>
    </row>
    <row r="2786" spans="4:4" x14ac:dyDescent="0.2">
      <c r="D2786" s="8"/>
    </row>
    <row r="2787" spans="4:4" x14ac:dyDescent="0.2">
      <c r="D2787" s="8"/>
    </row>
    <row r="2788" spans="4:4" x14ac:dyDescent="0.2">
      <c r="D2788" s="8"/>
    </row>
    <row r="2789" spans="4:4" x14ac:dyDescent="0.2">
      <c r="D2789" s="8"/>
    </row>
    <row r="2790" spans="4:4" x14ac:dyDescent="0.2">
      <c r="D2790" s="8"/>
    </row>
    <row r="2791" spans="4:4" x14ac:dyDescent="0.2">
      <c r="D2791" s="8"/>
    </row>
    <row r="2792" spans="4:4" x14ac:dyDescent="0.2">
      <c r="D2792" s="8"/>
    </row>
    <row r="2793" spans="4:4" x14ac:dyDescent="0.2">
      <c r="D2793" s="8"/>
    </row>
    <row r="2794" spans="4:4" x14ac:dyDescent="0.2">
      <c r="D2794" s="8"/>
    </row>
    <row r="2795" spans="4:4" x14ac:dyDescent="0.2">
      <c r="D2795" s="8"/>
    </row>
    <row r="2796" spans="4:4" x14ac:dyDescent="0.2">
      <c r="D2796" s="8"/>
    </row>
    <row r="2797" spans="4:4" x14ac:dyDescent="0.2">
      <c r="D2797" s="8"/>
    </row>
    <row r="2798" spans="4:4" x14ac:dyDescent="0.2">
      <c r="D2798" s="8"/>
    </row>
    <row r="2799" spans="4:4" x14ac:dyDescent="0.2">
      <c r="D2799" s="8"/>
    </row>
    <row r="2800" spans="4:4" x14ac:dyDescent="0.2">
      <c r="D2800" s="8"/>
    </row>
    <row r="2801" spans="4:4" x14ac:dyDescent="0.2">
      <c r="D2801" s="8"/>
    </row>
    <row r="2802" spans="4:4" x14ac:dyDescent="0.2">
      <c r="D2802" s="8"/>
    </row>
    <row r="2803" spans="4:4" x14ac:dyDescent="0.2">
      <c r="D2803" s="8"/>
    </row>
    <row r="2804" spans="4:4" x14ac:dyDescent="0.2">
      <c r="D2804" s="8"/>
    </row>
    <row r="2805" spans="4:4" x14ac:dyDescent="0.2">
      <c r="D2805" s="8"/>
    </row>
    <row r="2806" spans="4:4" x14ac:dyDescent="0.2">
      <c r="D2806" s="8"/>
    </row>
    <row r="2807" spans="4:4" x14ac:dyDescent="0.2">
      <c r="D2807" s="8"/>
    </row>
    <row r="2808" spans="4:4" x14ac:dyDescent="0.2">
      <c r="D2808" s="8"/>
    </row>
    <row r="2809" spans="4:4" x14ac:dyDescent="0.2">
      <c r="D2809" s="8"/>
    </row>
    <row r="2810" spans="4:4" x14ac:dyDescent="0.2">
      <c r="D2810" s="8"/>
    </row>
    <row r="2811" spans="4:4" x14ac:dyDescent="0.2">
      <c r="D2811" s="8"/>
    </row>
    <row r="2812" spans="4:4" x14ac:dyDescent="0.2">
      <c r="D2812" s="8"/>
    </row>
    <row r="2813" spans="4:4" x14ac:dyDescent="0.2">
      <c r="D2813" s="8"/>
    </row>
    <row r="2814" spans="4:4" x14ac:dyDescent="0.2">
      <c r="D2814" s="8"/>
    </row>
    <row r="2815" spans="4:4" x14ac:dyDescent="0.2">
      <c r="D2815" s="8"/>
    </row>
    <row r="2816" spans="4:4" x14ac:dyDescent="0.2">
      <c r="D2816" s="8"/>
    </row>
    <row r="2817" spans="4:4" x14ac:dyDescent="0.2">
      <c r="D2817" s="8"/>
    </row>
    <row r="2818" spans="4:4" x14ac:dyDescent="0.2">
      <c r="D2818" s="8"/>
    </row>
    <row r="2819" spans="4:4" x14ac:dyDescent="0.2">
      <c r="D2819" s="8"/>
    </row>
    <row r="2820" spans="4:4" x14ac:dyDescent="0.2">
      <c r="D2820" s="8"/>
    </row>
    <row r="2821" spans="4:4" x14ac:dyDescent="0.2">
      <c r="D2821" s="8"/>
    </row>
    <row r="2822" spans="4:4" x14ac:dyDescent="0.2">
      <c r="D2822" s="8"/>
    </row>
    <row r="2823" spans="4:4" x14ac:dyDescent="0.2">
      <c r="D2823" s="8"/>
    </row>
    <row r="2824" spans="4:4" x14ac:dyDescent="0.2">
      <c r="D2824" s="8"/>
    </row>
    <row r="2825" spans="4:4" x14ac:dyDescent="0.2">
      <c r="D2825" s="8"/>
    </row>
    <row r="2826" spans="4:4" x14ac:dyDescent="0.2">
      <c r="D2826" s="8"/>
    </row>
    <row r="2827" spans="4:4" x14ac:dyDescent="0.2">
      <c r="D2827" s="8"/>
    </row>
    <row r="2828" spans="4:4" x14ac:dyDescent="0.2">
      <c r="D2828" s="8"/>
    </row>
    <row r="2829" spans="4:4" x14ac:dyDescent="0.2">
      <c r="D2829" s="8"/>
    </row>
    <row r="2830" spans="4:4" x14ac:dyDescent="0.2">
      <c r="D2830" s="8"/>
    </row>
    <row r="2831" spans="4:4" x14ac:dyDescent="0.2">
      <c r="D2831" s="8"/>
    </row>
    <row r="2832" spans="4:4" x14ac:dyDescent="0.2">
      <c r="D2832" s="8"/>
    </row>
    <row r="2833" spans="4:4" x14ac:dyDescent="0.2">
      <c r="D2833" s="8"/>
    </row>
    <row r="2834" spans="4:4" x14ac:dyDescent="0.2">
      <c r="D2834" s="8"/>
    </row>
    <row r="2835" spans="4:4" x14ac:dyDescent="0.2">
      <c r="D2835" s="8"/>
    </row>
    <row r="2836" spans="4:4" x14ac:dyDescent="0.2">
      <c r="D2836" s="8"/>
    </row>
    <row r="2837" spans="4:4" x14ac:dyDescent="0.2">
      <c r="D2837" s="8"/>
    </row>
    <row r="2838" spans="4:4" x14ac:dyDescent="0.2">
      <c r="D2838" s="8"/>
    </row>
    <row r="2839" spans="4:4" x14ac:dyDescent="0.2">
      <c r="D2839" s="8"/>
    </row>
    <row r="2840" spans="4:4" x14ac:dyDescent="0.2">
      <c r="D2840" s="8"/>
    </row>
    <row r="2841" spans="4:4" x14ac:dyDescent="0.2">
      <c r="D2841" s="8"/>
    </row>
    <row r="2842" spans="4:4" x14ac:dyDescent="0.2">
      <c r="D2842" s="8"/>
    </row>
    <row r="2843" spans="4:4" x14ac:dyDescent="0.2">
      <c r="D2843" s="8"/>
    </row>
    <row r="2844" spans="4:4" x14ac:dyDescent="0.2">
      <c r="D2844" s="8"/>
    </row>
    <row r="2845" spans="4:4" x14ac:dyDescent="0.2">
      <c r="D2845" s="8"/>
    </row>
    <row r="2846" spans="4:4" x14ac:dyDescent="0.2">
      <c r="D2846" s="8"/>
    </row>
    <row r="2847" spans="4:4" x14ac:dyDescent="0.2">
      <c r="D2847" s="8"/>
    </row>
    <row r="2848" spans="4:4" x14ac:dyDescent="0.2">
      <c r="D2848" s="8"/>
    </row>
    <row r="2849" spans="4:4" x14ac:dyDescent="0.2">
      <c r="D2849" s="8"/>
    </row>
    <row r="2850" spans="4:4" x14ac:dyDescent="0.2">
      <c r="D2850" s="8"/>
    </row>
    <row r="2851" spans="4:4" x14ac:dyDescent="0.2">
      <c r="D2851" s="8"/>
    </row>
    <row r="2852" spans="4:4" x14ac:dyDescent="0.2">
      <c r="D2852" s="8"/>
    </row>
    <row r="2853" spans="4:4" x14ac:dyDescent="0.2">
      <c r="D2853" s="8"/>
    </row>
    <row r="2854" spans="4:4" x14ac:dyDescent="0.2">
      <c r="D2854" s="8"/>
    </row>
    <row r="2855" spans="4:4" x14ac:dyDescent="0.2">
      <c r="D2855" s="8"/>
    </row>
    <row r="2856" spans="4:4" x14ac:dyDescent="0.2">
      <c r="D2856" s="8"/>
    </row>
    <row r="2857" spans="4:4" x14ac:dyDescent="0.2">
      <c r="D2857" s="8"/>
    </row>
    <row r="2858" spans="4:4" x14ac:dyDescent="0.2">
      <c r="D2858" s="8"/>
    </row>
    <row r="2859" spans="4:4" x14ac:dyDescent="0.2">
      <c r="D2859" s="8"/>
    </row>
    <row r="2860" spans="4:4" x14ac:dyDescent="0.2">
      <c r="D2860" s="8"/>
    </row>
    <row r="2861" spans="4:4" x14ac:dyDescent="0.2">
      <c r="D2861" s="8"/>
    </row>
    <row r="2862" spans="4:4" x14ac:dyDescent="0.2">
      <c r="D2862" s="8"/>
    </row>
    <row r="2863" spans="4:4" x14ac:dyDescent="0.2">
      <c r="D2863" s="8"/>
    </row>
    <row r="2864" spans="4:4" x14ac:dyDescent="0.2">
      <c r="D2864" s="8"/>
    </row>
    <row r="2865" spans="4:4" x14ac:dyDescent="0.2">
      <c r="D2865" s="8"/>
    </row>
    <row r="2866" spans="4:4" x14ac:dyDescent="0.2">
      <c r="D2866" s="8"/>
    </row>
    <row r="2867" spans="4:4" x14ac:dyDescent="0.2">
      <c r="D2867" s="8"/>
    </row>
    <row r="2868" spans="4:4" x14ac:dyDescent="0.2">
      <c r="D2868" s="8"/>
    </row>
    <row r="2869" spans="4:4" x14ac:dyDescent="0.2">
      <c r="D2869" s="8"/>
    </row>
    <row r="2870" spans="4:4" x14ac:dyDescent="0.2">
      <c r="D2870" s="8"/>
    </row>
    <row r="2871" spans="4:4" x14ac:dyDescent="0.2">
      <c r="D2871" s="8"/>
    </row>
    <row r="2872" spans="4:4" x14ac:dyDescent="0.2">
      <c r="D2872" s="8"/>
    </row>
    <row r="2873" spans="4:4" x14ac:dyDescent="0.2">
      <c r="D2873" s="8"/>
    </row>
    <row r="2874" spans="4:4" x14ac:dyDescent="0.2">
      <c r="D2874" s="8"/>
    </row>
    <row r="2875" spans="4:4" x14ac:dyDescent="0.2">
      <c r="D2875" s="8"/>
    </row>
    <row r="2876" spans="4:4" x14ac:dyDescent="0.2">
      <c r="D2876" s="8"/>
    </row>
    <row r="2877" spans="4:4" x14ac:dyDescent="0.2">
      <c r="D2877" s="8"/>
    </row>
    <row r="2878" spans="4:4" x14ac:dyDescent="0.2">
      <c r="D2878" s="8"/>
    </row>
    <row r="2879" spans="4:4" x14ac:dyDescent="0.2">
      <c r="D2879" s="8"/>
    </row>
    <row r="2880" spans="4:4" x14ac:dyDescent="0.2">
      <c r="D2880" s="8"/>
    </row>
    <row r="2881" spans="4:4" x14ac:dyDescent="0.2">
      <c r="D2881" s="8"/>
    </row>
    <row r="2882" spans="4:4" x14ac:dyDescent="0.2">
      <c r="D2882" s="8"/>
    </row>
    <row r="2883" spans="4:4" x14ac:dyDescent="0.2">
      <c r="D2883" s="8"/>
    </row>
    <row r="2884" spans="4:4" x14ac:dyDescent="0.2">
      <c r="D2884" s="8"/>
    </row>
    <row r="2885" spans="4:4" x14ac:dyDescent="0.2">
      <c r="D2885" s="8"/>
    </row>
    <row r="2886" spans="4:4" x14ac:dyDescent="0.2">
      <c r="D2886" s="8"/>
    </row>
    <row r="2887" spans="4:4" x14ac:dyDescent="0.2">
      <c r="D2887" s="8"/>
    </row>
    <row r="2888" spans="4:4" x14ac:dyDescent="0.2">
      <c r="D2888" s="8"/>
    </row>
    <row r="2889" spans="4:4" x14ac:dyDescent="0.2">
      <c r="D2889" s="8"/>
    </row>
    <row r="2890" spans="4:4" x14ac:dyDescent="0.2">
      <c r="D2890" s="8"/>
    </row>
    <row r="2891" spans="4:4" x14ac:dyDescent="0.2">
      <c r="D2891" s="8"/>
    </row>
    <row r="2892" spans="4:4" x14ac:dyDescent="0.2">
      <c r="D2892" s="8"/>
    </row>
    <row r="2893" spans="4:4" x14ac:dyDescent="0.2">
      <c r="D2893" s="8"/>
    </row>
    <row r="2894" spans="4:4" x14ac:dyDescent="0.2">
      <c r="D2894" s="8"/>
    </row>
    <row r="2895" spans="4:4" x14ac:dyDescent="0.2">
      <c r="D2895" s="8"/>
    </row>
    <row r="2896" spans="4:4" x14ac:dyDescent="0.2">
      <c r="D2896" s="8"/>
    </row>
    <row r="2897" spans="4:4" x14ac:dyDescent="0.2">
      <c r="D2897" s="8"/>
    </row>
    <row r="2898" spans="4:4" x14ac:dyDescent="0.2">
      <c r="D2898" s="8"/>
    </row>
    <row r="2899" spans="4:4" x14ac:dyDescent="0.2">
      <c r="D2899" s="8"/>
    </row>
    <row r="2900" spans="4:4" x14ac:dyDescent="0.2">
      <c r="D2900" s="8"/>
    </row>
    <row r="2901" spans="4:4" x14ac:dyDescent="0.2">
      <c r="D2901" s="8"/>
    </row>
    <row r="2902" spans="4:4" x14ac:dyDescent="0.2">
      <c r="D2902" s="8"/>
    </row>
    <row r="2903" spans="4:4" x14ac:dyDescent="0.2">
      <c r="D2903" s="8"/>
    </row>
    <row r="2904" spans="4:4" x14ac:dyDescent="0.2">
      <c r="D2904" s="8"/>
    </row>
    <row r="2905" spans="4:4" x14ac:dyDescent="0.2">
      <c r="D2905" s="8"/>
    </row>
    <row r="2906" spans="4:4" x14ac:dyDescent="0.2">
      <c r="D2906" s="8"/>
    </row>
    <row r="2907" spans="4:4" x14ac:dyDescent="0.2">
      <c r="D2907" s="8"/>
    </row>
    <row r="2908" spans="4:4" x14ac:dyDescent="0.2">
      <c r="D2908" s="8"/>
    </row>
    <row r="2909" spans="4:4" x14ac:dyDescent="0.2">
      <c r="D2909" s="8"/>
    </row>
    <row r="2910" spans="4:4" x14ac:dyDescent="0.2">
      <c r="D2910" s="8"/>
    </row>
    <row r="2911" spans="4:4" x14ac:dyDescent="0.2">
      <c r="D2911" s="8"/>
    </row>
    <row r="2912" spans="4:4" x14ac:dyDescent="0.2">
      <c r="D2912" s="8"/>
    </row>
    <row r="2913" spans="4:4" x14ac:dyDescent="0.2">
      <c r="D2913" s="8"/>
    </row>
    <row r="2914" spans="4:4" x14ac:dyDescent="0.2">
      <c r="D2914" s="8"/>
    </row>
    <row r="2915" spans="4:4" x14ac:dyDescent="0.2">
      <c r="D2915" s="8"/>
    </row>
    <row r="2916" spans="4:4" x14ac:dyDescent="0.2">
      <c r="D2916" s="8"/>
    </row>
    <row r="2917" spans="4:4" x14ac:dyDescent="0.2">
      <c r="D2917" s="8"/>
    </row>
    <row r="2918" spans="4:4" x14ac:dyDescent="0.2">
      <c r="D2918" s="8"/>
    </row>
    <row r="2919" spans="4:4" x14ac:dyDescent="0.2">
      <c r="D2919" s="8"/>
    </row>
    <row r="2920" spans="4:4" x14ac:dyDescent="0.2">
      <c r="D2920" s="8"/>
    </row>
    <row r="2921" spans="4:4" x14ac:dyDescent="0.2">
      <c r="D2921" s="8"/>
    </row>
    <row r="2922" spans="4:4" x14ac:dyDescent="0.2">
      <c r="D2922" s="8"/>
    </row>
    <row r="2923" spans="4:4" x14ac:dyDescent="0.2">
      <c r="D2923" s="8"/>
    </row>
    <row r="2924" spans="4:4" x14ac:dyDescent="0.2">
      <c r="D2924" s="8"/>
    </row>
    <row r="2925" spans="4:4" x14ac:dyDescent="0.2">
      <c r="D2925" s="8"/>
    </row>
    <row r="2926" spans="4:4" x14ac:dyDescent="0.2">
      <c r="D2926" s="8"/>
    </row>
    <row r="2927" spans="4:4" x14ac:dyDescent="0.2">
      <c r="D2927" s="8"/>
    </row>
    <row r="2928" spans="4:4" x14ac:dyDescent="0.2">
      <c r="D2928" s="8"/>
    </row>
    <row r="2929" spans="4:4" x14ac:dyDescent="0.2">
      <c r="D2929" s="8"/>
    </row>
    <row r="2930" spans="4:4" x14ac:dyDescent="0.2">
      <c r="D2930" s="8"/>
    </row>
    <row r="2931" spans="4:4" x14ac:dyDescent="0.2">
      <c r="D2931" s="8"/>
    </row>
    <row r="2932" spans="4:4" x14ac:dyDescent="0.2">
      <c r="D2932" s="8"/>
    </row>
    <row r="2933" spans="4:4" x14ac:dyDescent="0.2">
      <c r="D2933" s="8"/>
    </row>
    <row r="2934" spans="4:4" x14ac:dyDescent="0.2">
      <c r="D2934" s="8"/>
    </row>
    <row r="2935" spans="4:4" x14ac:dyDescent="0.2">
      <c r="D2935" s="8"/>
    </row>
    <row r="2936" spans="4:4" x14ac:dyDescent="0.2">
      <c r="D2936" s="8"/>
    </row>
    <row r="2937" spans="4:4" x14ac:dyDescent="0.2">
      <c r="D2937" s="8"/>
    </row>
    <row r="2938" spans="4:4" x14ac:dyDescent="0.2">
      <c r="D2938" s="8"/>
    </row>
    <row r="2939" spans="4:4" x14ac:dyDescent="0.2">
      <c r="D2939" s="8"/>
    </row>
    <row r="2940" spans="4:4" x14ac:dyDescent="0.2">
      <c r="D2940" s="8"/>
    </row>
    <row r="2941" spans="4:4" x14ac:dyDescent="0.2">
      <c r="D2941" s="8"/>
    </row>
    <row r="2942" spans="4:4" x14ac:dyDescent="0.2">
      <c r="D2942" s="8"/>
    </row>
    <row r="2943" spans="4:4" x14ac:dyDescent="0.2">
      <c r="D2943" s="8"/>
    </row>
    <row r="2944" spans="4:4" x14ac:dyDescent="0.2">
      <c r="D2944" s="8"/>
    </row>
    <row r="2945" spans="4:4" x14ac:dyDescent="0.2">
      <c r="D2945" s="8"/>
    </row>
    <row r="2946" spans="4:4" x14ac:dyDescent="0.2">
      <c r="D2946" s="8"/>
    </row>
    <row r="2947" spans="4:4" x14ac:dyDescent="0.2">
      <c r="D2947" s="8"/>
    </row>
    <row r="2948" spans="4:4" x14ac:dyDescent="0.2">
      <c r="D2948" s="8"/>
    </row>
    <row r="2949" spans="4:4" x14ac:dyDescent="0.2">
      <c r="D2949" s="8"/>
    </row>
    <row r="2950" spans="4:4" x14ac:dyDescent="0.2">
      <c r="D2950" s="8"/>
    </row>
    <row r="2951" spans="4:4" x14ac:dyDescent="0.2">
      <c r="D2951" s="8"/>
    </row>
    <row r="2952" spans="4:4" x14ac:dyDescent="0.2">
      <c r="D2952" s="8"/>
    </row>
    <row r="2953" spans="4:4" x14ac:dyDescent="0.2">
      <c r="D2953" s="8"/>
    </row>
    <row r="2954" spans="4:4" x14ac:dyDescent="0.2">
      <c r="D2954" s="8"/>
    </row>
    <row r="2955" spans="4:4" x14ac:dyDescent="0.2">
      <c r="D2955" s="8"/>
    </row>
    <row r="2956" spans="4:4" x14ac:dyDescent="0.2">
      <c r="D2956" s="8"/>
    </row>
    <row r="2957" spans="4:4" x14ac:dyDescent="0.2">
      <c r="D2957" s="8"/>
    </row>
    <row r="2958" spans="4:4" x14ac:dyDescent="0.2">
      <c r="D2958" s="8"/>
    </row>
    <row r="2959" spans="4:4" x14ac:dyDescent="0.2">
      <c r="D2959" s="8"/>
    </row>
    <row r="2960" spans="4:4" x14ac:dyDescent="0.2">
      <c r="D2960" s="8"/>
    </row>
    <row r="2961" spans="4:4" x14ac:dyDescent="0.2">
      <c r="D2961" s="8"/>
    </row>
    <row r="2962" spans="4:4" x14ac:dyDescent="0.2">
      <c r="D2962" s="8"/>
    </row>
    <row r="2963" spans="4:4" x14ac:dyDescent="0.2">
      <c r="D2963" s="8"/>
    </row>
    <row r="2964" spans="4:4" x14ac:dyDescent="0.2">
      <c r="D2964" s="8"/>
    </row>
    <row r="2965" spans="4:4" x14ac:dyDescent="0.2">
      <c r="D2965" s="8"/>
    </row>
    <row r="2966" spans="4:4" x14ac:dyDescent="0.2">
      <c r="D2966" s="8"/>
    </row>
    <row r="2967" spans="4:4" x14ac:dyDescent="0.2">
      <c r="D2967" s="8"/>
    </row>
    <row r="2968" spans="4:4" x14ac:dyDescent="0.2">
      <c r="D2968" s="8"/>
    </row>
    <row r="2969" spans="4:4" x14ac:dyDescent="0.2">
      <c r="D2969" s="8"/>
    </row>
    <row r="2970" spans="4:4" x14ac:dyDescent="0.2">
      <c r="D2970" s="8"/>
    </row>
    <row r="2971" spans="4:4" x14ac:dyDescent="0.2">
      <c r="D2971" s="8"/>
    </row>
    <row r="2972" spans="4:4" x14ac:dyDescent="0.2">
      <c r="D2972" s="8"/>
    </row>
    <row r="2973" spans="4:4" x14ac:dyDescent="0.2">
      <c r="D2973" s="8"/>
    </row>
    <row r="2974" spans="4:4" x14ac:dyDescent="0.2">
      <c r="D2974" s="8"/>
    </row>
    <row r="2975" spans="4:4" x14ac:dyDescent="0.2">
      <c r="D2975" s="8"/>
    </row>
    <row r="2976" spans="4:4" x14ac:dyDescent="0.2">
      <c r="D2976" s="8"/>
    </row>
    <row r="2977" spans="4:4" x14ac:dyDescent="0.2">
      <c r="D2977" s="8"/>
    </row>
    <row r="2978" spans="4:4" x14ac:dyDescent="0.2">
      <c r="D2978" s="8"/>
    </row>
    <row r="2979" spans="4:4" x14ac:dyDescent="0.2">
      <c r="D2979" s="8"/>
    </row>
    <row r="2980" spans="4:4" x14ac:dyDescent="0.2">
      <c r="D2980" s="8"/>
    </row>
    <row r="2981" spans="4:4" x14ac:dyDescent="0.2">
      <c r="D2981" s="8"/>
    </row>
    <row r="2982" spans="4:4" x14ac:dyDescent="0.2">
      <c r="D2982" s="8"/>
    </row>
    <row r="2983" spans="4:4" x14ac:dyDescent="0.2">
      <c r="D2983" s="8"/>
    </row>
    <row r="2984" spans="4:4" x14ac:dyDescent="0.2">
      <c r="D2984" s="8"/>
    </row>
    <row r="2985" spans="4:4" x14ac:dyDescent="0.2">
      <c r="D2985" s="8"/>
    </row>
    <row r="2986" spans="4:4" x14ac:dyDescent="0.2">
      <c r="D2986" s="8"/>
    </row>
    <row r="2987" spans="4:4" x14ac:dyDescent="0.2">
      <c r="D2987" s="8"/>
    </row>
    <row r="2988" spans="4:4" x14ac:dyDescent="0.2">
      <c r="D2988" s="8"/>
    </row>
    <row r="2989" spans="4:4" x14ac:dyDescent="0.2">
      <c r="D2989" s="8"/>
    </row>
    <row r="2990" spans="4:4" x14ac:dyDescent="0.2">
      <c r="D2990" s="8"/>
    </row>
    <row r="2991" spans="4:4" x14ac:dyDescent="0.2">
      <c r="D2991" s="8"/>
    </row>
    <row r="2992" spans="4:4" x14ac:dyDescent="0.2">
      <c r="D2992" s="8"/>
    </row>
    <row r="2993" spans="4:4" x14ac:dyDescent="0.2">
      <c r="D2993" s="8"/>
    </row>
    <row r="2994" spans="4:4" x14ac:dyDescent="0.2">
      <c r="D2994" s="8"/>
    </row>
    <row r="2995" spans="4:4" x14ac:dyDescent="0.2">
      <c r="D2995" s="8"/>
    </row>
    <row r="2996" spans="4:4" x14ac:dyDescent="0.2">
      <c r="D2996" s="8"/>
    </row>
    <row r="2997" spans="4:4" x14ac:dyDescent="0.2">
      <c r="D2997" s="8"/>
    </row>
    <row r="2998" spans="4:4" x14ac:dyDescent="0.2">
      <c r="D2998" s="8"/>
    </row>
    <row r="2999" spans="4:4" x14ac:dyDescent="0.2">
      <c r="D2999" s="8"/>
    </row>
    <row r="3000" spans="4:4" x14ac:dyDescent="0.2">
      <c r="D3000" s="8"/>
    </row>
    <row r="3001" spans="4:4" x14ac:dyDescent="0.2">
      <c r="D3001" s="8"/>
    </row>
    <row r="3002" spans="4:4" x14ac:dyDescent="0.2">
      <c r="D3002" s="8"/>
    </row>
    <row r="3003" spans="4:4" x14ac:dyDescent="0.2">
      <c r="D3003" s="8"/>
    </row>
    <row r="3004" spans="4:4" x14ac:dyDescent="0.2">
      <c r="D3004" s="8"/>
    </row>
    <row r="3005" spans="4:4" x14ac:dyDescent="0.2">
      <c r="D3005" s="8"/>
    </row>
    <row r="3006" spans="4:4" x14ac:dyDescent="0.2">
      <c r="D3006" s="8"/>
    </row>
    <row r="3007" spans="4:4" x14ac:dyDescent="0.2">
      <c r="D3007" s="8"/>
    </row>
    <row r="3008" spans="4:4" x14ac:dyDescent="0.2">
      <c r="D3008" s="8"/>
    </row>
    <row r="3009" spans="4:4" x14ac:dyDescent="0.2">
      <c r="D3009" s="8"/>
    </row>
    <row r="3010" spans="4:4" x14ac:dyDescent="0.2">
      <c r="D3010" s="8"/>
    </row>
    <row r="3011" spans="4:4" x14ac:dyDescent="0.2">
      <c r="D3011" s="8"/>
    </row>
    <row r="3012" spans="4:4" x14ac:dyDescent="0.2">
      <c r="D3012" s="8"/>
    </row>
    <row r="3013" spans="4:4" x14ac:dyDescent="0.2">
      <c r="D3013" s="8"/>
    </row>
    <row r="3014" spans="4:4" x14ac:dyDescent="0.2">
      <c r="D3014" s="8"/>
    </row>
    <row r="3015" spans="4:4" x14ac:dyDescent="0.2">
      <c r="D3015" s="8"/>
    </row>
    <row r="3016" spans="4:4" x14ac:dyDescent="0.2">
      <c r="D3016" s="8"/>
    </row>
    <row r="3017" spans="4:4" x14ac:dyDescent="0.2">
      <c r="D3017" s="8"/>
    </row>
    <row r="3018" spans="4:4" x14ac:dyDescent="0.2">
      <c r="D3018" s="8"/>
    </row>
    <row r="3019" spans="4:4" x14ac:dyDescent="0.2">
      <c r="D3019" s="8"/>
    </row>
    <row r="3020" spans="4:4" x14ac:dyDescent="0.2">
      <c r="D3020" s="8"/>
    </row>
    <row r="3021" spans="4:4" x14ac:dyDescent="0.2">
      <c r="D3021" s="8"/>
    </row>
    <row r="3022" spans="4:4" x14ac:dyDescent="0.2">
      <c r="D3022" s="8"/>
    </row>
    <row r="3023" spans="4:4" x14ac:dyDescent="0.2">
      <c r="D3023" s="8"/>
    </row>
    <row r="3024" spans="4:4" x14ac:dyDescent="0.2">
      <c r="D3024" s="8"/>
    </row>
    <row r="3025" spans="4:4" x14ac:dyDescent="0.2">
      <c r="D3025" s="8"/>
    </row>
    <row r="3026" spans="4:4" x14ac:dyDescent="0.2">
      <c r="D3026" s="8"/>
    </row>
    <row r="3027" spans="4:4" x14ac:dyDescent="0.2">
      <c r="D3027" s="8"/>
    </row>
    <row r="3028" spans="4:4" x14ac:dyDescent="0.2">
      <c r="D3028" s="8"/>
    </row>
    <row r="3029" spans="4:4" x14ac:dyDescent="0.2">
      <c r="D3029" s="8"/>
    </row>
    <row r="3030" spans="4:4" x14ac:dyDescent="0.2">
      <c r="D3030" s="8"/>
    </row>
    <row r="3031" spans="4:4" x14ac:dyDescent="0.2">
      <c r="D3031" s="8"/>
    </row>
    <row r="3032" spans="4:4" x14ac:dyDescent="0.2">
      <c r="D3032" s="8"/>
    </row>
    <row r="3033" spans="4:4" x14ac:dyDescent="0.2">
      <c r="D3033" s="8"/>
    </row>
    <row r="3034" spans="4:4" x14ac:dyDescent="0.2">
      <c r="D3034" s="8"/>
    </row>
    <row r="3035" spans="4:4" x14ac:dyDescent="0.2">
      <c r="D3035" s="8"/>
    </row>
    <row r="3036" spans="4:4" x14ac:dyDescent="0.2">
      <c r="D3036" s="8"/>
    </row>
    <row r="3037" spans="4:4" x14ac:dyDescent="0.2">
      <c r="D3037" s="8"/>
    </row>
    <row r="3038" spans="4:4" x14ac:dyDescent="0.2">
      <c r="D3038" s="8"/>
    </row>
    <row r="3039" spans="4:4" x14ac:dyDescent="0.2">
      <c r="D3039" s="8"/>
    </row>
    <row r="3040" spans="4:4" x14ac:dyDescent="0.2">
      <c r="D3040" s="8"/>
    </row>
    <row r="3041" spans="4:4" x14ac:dyDescent="0.2">
      <c r="D3041" s="8"/>
    </row>
    <row r="3042" spans="4:4" x14ac:dyDescent="0.2">
      <c r="D3042" s="8"/>
    </row>
    <row r="3043" spans="4:4" x14ac:dyDescent="0.2">
      <c r="D3043" s="8"/>
    </row>
    <row r="3044" spans="4:4" x14ac:dyDescent="0.2">
      <c r="D3044" s="8"/>
    </row>
    <row r="3045" spans="4:4" x14ac:dyDescent="0.2">
      <c r="D3045" s="8"/>
    </row>
    <row r="3046" spans="4:4" x14ac:dyDescent="0.2">
      <c r="D3046" s="8"/>
    </row>
    <row r="3047" spans="4:4" x14ac:dyDescent="0.2">
      <c r="D3047" s="8"/>
    </row>
    <row r="3048" spans="4:4" x14ac:dyDescent="0.2">
      <c r="D3048" s="8"/>
    </row>
    <row r="3049" spans="4:4" x14ac:dyDescent="0.2">
      <c r="D3049" s="8"/>
    </row>
    <row r="3050" spans="4:4" x14ac:dyDescent="0.2">
      <c r="D3050" s="8"/>
    </row>
    <row r="3051" spans="4:4" x14ac:dyDescent="0.2">
      <c r="D3051" s="8"/>
    </row>
    <row r="3052" spans="4:4" x14ac:dyDescent="0.2">
      <c r="D3052" s="8"/>
    </row>
    <row r="3053" spans="4:4" x14ac:dyDescent="0.2">
      <c r="D3053" s="8"/>
    </row>
    <row r="3054" spans="4:4" x14ac:dyDescent="0.2">
      <c r="D3054" s="8"/>
    </row>
    <row r="3055" spans="4:4" x14ac:dyDescent="0.2">
      <c r="D3055" s="8"/>
    </row>
    <row r="3056" spans="4:4" x14ac:dyDescent="0.2">
      <c r="D3056" s="8"/>
    </row>
    <row r="3057" spans="4:4" x14ac:dyDescent="0.2">
      <c r="D3057" s="8"/>
    </row>
    <row r="3058" spans="4:4" x14ac:dyDescent="0.2">
      <c r="D3058" s="8"/>
    </row>
    <row r="3059" spans="4:4" x14ac:dyDescent="0.2">
      <c r="D3059" s="8"/>
    </row>
    <row r="3060" spans="4:4" x14ac:dyDescent="0.2">
      <c r="D3060" s="8"/>
    </row>
    <row r="3061" spans="4:4" x14ac:dyDescent="0.2">
      <c r="D3061" s="8"/>
    </row>
    <row r="3062" spans="4:4" x14ac:dyDescent="0.2">
      <c r="D3062" s="8"/>
    </row>
    <row r="3063" spans="4:4" x14ac:dyDescent="0.2">
      <c r="D3063" s="8"/>
    </row>
    <row r="3064" spans="4:4" x14ac:dyDescent="0.2">
      <c r="D3064" s="8"/>
    </row>
    <row r="3065" spans="4:4" x14ac:dyDescent="0.2">
      <c r="D3065" s="8"/>
    </row>
    <row r="3066" spans="4:4" x14ac:dyDescent="0.2">
      <c r="D3066" s="8"/>
    </row>
    <row r="3067" spans="4:4" x14ac:dyDescent="0.2">
      <c r="D3067" s="8"/>
    </row>
    <row r="3068" spans="4:4" x14ac:dyDescent="0.2">
      <c r="D3068" s="8"/>
    </row>
    <row r="3069" spans="4:4" x14ac:dyDescent="0.2">
      <c r="D3069" s="8"/>
    </row>
    <row r="3070" spans="4:4" x14ac:dyDescent="0.2">
      <c r="D3070" s="8"/>
    </row>
    <row r="3071" spans="4:4" x14ac:dyDescent="0.2">
      <c r="D3071" s="8"/>
    </row>
    <row r="3072" spans="4:4" x14ac:dyDescent="0.2">
      <c r="D3072" s="8"/>
    </row>
    <row r="3073" spans="4:4" x14ac:dyDescent="0.2">
      <c r="D3073" s="8"/>
    </row>
    <row r="3074" spans="4:4" x14ac:dyDescent="0.2">
      <c r="D3074" s="8"/>
    </row>
    <row r="3075" spans="4:4" x14ac:dyDescent="0.2">
      <c r="D3075" s="8"/>
    </row>
    <row r="3076" spans="4:4" x14ac:dyDescent="0.2">
      <c r="D3076" s="8"/>
    </row>
    <row r="3077" spans="4:4" x14ac:dyDescent="0.2">
      <c r="D3077" s="8"/>
    </row>
    <row r="3078" spans="4:4" x14ac:dyDescent="0.2">
      <c r="D3078" s="8"/>
    </row>
    <row r="3079" spans="4:4" x14ac:dyDescent="0.2">
      <c r="D3079" s="8"/>
    </row>
    <row r="3080" spans="4:4" x14ac:dyDescent="0.2">
      <c r="D3080" s="8"/>
    </row>
    <row r="3081" spans="4:4" x14ac:dyDescent="0.2">
      <c r="D3081" s="8"/>
    </row>
    <row r="3082" spans="4:4" x14ac:dyDescent="0.2">
      <c r="D3082" s="8"/>
    </row>
    <row r="3083" spans="4:4" x14ac:dyDescent="0.2">
      <c r="D3083" s="8"/>
    </row>
    <row r="3084" spans="4:4" x14ac:dyDescent="0.2">
      <c r="D3084" s="8"/>
    </row>
    <row r="3085" spans="4:4" x14ac:dyDescent="0.2">
      <c r="D3085" s="8"/>
    </row>
    <row r="3086" spans="4:4" x14ac:dyDescent="0.2">
      <c r="D3086" s="8"/>
    </row>
    <row r="3087" spans="4:4" x14ac:dyDescent="0.2">
      <c r="D3087" s="8"/>
    </row>
    <row r="3088" spans="4:4" x14ac:dyDescent="0.2">
      <c r="D3088" s="8"/>
    </row>
    <row r="3089" spans="4:4" x14ac:dyDescent="0.2">
      <c r="D3089" s="8"/>
    </row>
    <row r="3090" spans="4:4" x14ac:dyDescent="0.2">
      <c r="D3090" s="8"/>
    </row>
    <row r="3091" spans="4:4" x14ac:dyDescent="0.2">
      <c r="D3091" s="8"/>
    </row>
    <row r="3092" spans="4:4" x14ac:dyDescent="0.2">
      <c r="D3092" s="8"/>
    </row>
    <row r="3093" spans="4:4" x14ac:dyDescent="0.2">
      <c r="D3093" s="8"/>
    </row>
    <row r="3094" spans="4:4" x14ac:dyDescent="0.2">
      <c r="D3094" s="8"/>
    </row>
    <row r="3095" spans="4:4" x14ac:dyDescent="0.2">
      <c r="D3095" s="8"/>
    </row>
    <row r="3096" spans="4:4" x14ac:dyDescent="0.2">
      <c r="D3096" s="8"/>
    </row>
    <row r="3097" spans="4:4" x14ac:dyDescent="0.2">
      <c r="D3097" s="8"/>
    </row>
    <row r="3098" spans="4:4" x14ac:dyDescent="0.2">
      <c r="D3098" s="8"/>
    </row>
    <row r="3099" spans="4:4" x14ac:dyDescent="0.2">
      <c r="D3099" s="8"/>
    </row>
    <row r="3100" spans="4:4" x14ac:dyDescent="0.2">
      <c r="D3100" s="8"/>
    </row>
    <row r="3101" spans="4:4" x14ac:dyDescent="0.2">
      <c r="D3101" s="8"/>
    </row>
    <row r="3102" spans="4:4" x14ac:dyDescent="0.2">
      <c r="D3102" s="8"/>
    </row>
    <row r="3103" spans="4:4" x14ac:dyDescent="0.2">
      <c r="D3103" s="8"/>
    </row>
    <row r="3104" spans="4:4" x14ac:dyDescent="0.2">
      <c r="D3104" s="8"/>
    </row>
    <row r="3105" spans="4:4" x14ac:dyDescent="0.2">
      <c r="D3105" s="8"/>
    </row>
    <row r="3106" spans="4:4" x14ac:dyDescent="0.2">
      <c r="D3106" s="8"/>
    </row>
    <row r="3107" spans="4:4" x14ac:dyDescent="0.2">
      <c r="D3107" s="8"/>
    </row>
    <row r="3108" spans="4:4" x14ac:dyDescent="0.2">
      <c r="D3108" s="8"/>
    </row>
    <row r="3109" spans="4:4" x14ac:dyDescent="0.2">
      <c r="D3109" s="8"/>
    </row>
    <row r="3110" spans="4:4" x14ac:dyDescent="0.2">
      <c r="D3110" s="8"/>
    </row>
    <row r="3111" spans="4:4" x14ac:dyDescent="0.2">
      <c r="D3111" s="8"/>
    </row>
    <row r="3112" spans="4:4" x14ac:dyDescent="0.2">
      <c r="D3112" s="8"/>
    </row>
    <row r="3113" spans="4:4" x14ac:dyDescent="0.2">
      <c r="D3113" s="8"/>
    </row>
    <row r="3114" spans="4:4" x14ac:dyDescent="0.2">
      <c r="D3114" s="8"/>
    </row>
    <row r="3115" spans="4:4" x14ac:dyDescent="0.2">
      <c r="D3115" s="8"/>
    </row>
    <row r="3116" spans="4:4" x14ac:dyDescent="0.2">
      <c r="D3116" s="8"/>
    </row>
    <row r="3117" spans="4:4" x14ac:dyDescent="0.2">
      <c r="D3117" s="8"/>
    </row>
    <row r="3118" spans="4:4" x14ac:dyDescent="0.2">
      <c r="D3118" s="8"/>
    </row>
    <row r="3119" spans="4:4" x14ac:dyDescent="0.2">
      <c r="D3119" s="8"/>
    </row>
    <row r="3120" spans="4:4" x14ac:dyDescent="0.2">
      <c r="D3120" s="8"/>
    </row>
    <row r="3121" spans="4:4" x14ac:dyDescent="0.2">
      <c r="D3121" s="8"/>
    </row>
    <row r="3122" spans="4:4" x14ac:dyDescent="0.2">
      <c r="D3122" s="8"/>
    </row>
    <row r="3123" spans="4:4" x14ac:dyDescent="0.2">
      <c r="D3123" s="8"/>
    </row>
    <row r="3124" spans="4:4" x14ac:dyDescent="0.2">
      <c r="D3124" s="8"/>
    </row>
    <row r="3125" spans="4:4" x14ac:dyDescent="0.2">
      <c r="D3125" s="8"/>
    </row>
    <row r="3126" spans="4:4" x14ac:dyDescent="0.2">
      <c r="D3126" s="8"/>
    </row>
    <row r="3127" spans="4:4" x14ac:dyDescent="0.2">
      <c r="D3127" s="8"/>
    </row>
    <row r="3128" spans="4:4" x14ac:dyDescent="0.2">
      <c r="D3128" s="8"/>
    </row>
    <row r="3129" spans="4:4" x14ac:dyDescent="0.2">
      <c r="D3129" s="8"/>
    </row>
    <row r="3130" spans="4:4" x14ac:dyDescent="0.2">
      <c r="D3130" s="8"/>
    </row>
    <row r="3131" spans="4:4" x14ac:dyDescent="0.2">
      <c r="D3131" s="8"/>
    </row>
    <row r="3132" spans="4:4" x14ac:dyDescent="0.2">
      <c r="D3132" s="8"/>
    </row>
    <row r="3133" spans="4:4" x14ac:dyDescent="0.2">
      <c r="D3133" s="8"/>
    </row>
    <row r="3134" spans="4:4" x14ac:dyDescent="0.2">
      <c r="D3134" s="8"/>
    </row>
    <row r="3135" spans="4:4" x14ac:dyDescent="0.2">
      <c r="D3135" s="8"/>
    </row>
    <row r="3136" spans="4:4" x14ac:dyDescent="0.2">
      <c r="D3136" s="8"/>
    </row>
    <row r="3137" spans="4:4" x14ac:dyDescent="0.2">
      <c r="D3137" s="8"/>
    </row>
    <row r="3138" spans="4:4" x14ac:dyDescent="0.2">
      <c r="D3138" s="8"/>
    </row>
    <row r="3139" spans="4:4" x14ac:dyDescent="0.2">
      <c r="D3139" s="8"/>
    </row>
    <row r="3140" spans="4:4" x14ac:dyDescent="0.2">
      <c r="D3140" s="8"/>
    </row>
    <row r="3141" spans="4:4" x14ac:dyDescent="0.2">
      <c r="D3141" s="8"/>
    </row>
    <row r="3142" spans="4:4" x14ac:dyDescent="0.2">
      <c r="D3142" s="8"/>
    </row>
    <row r="3143" spans="4:4" x14ac:dyDescent="0.2">
      <c r="D3143" s="8"/>
    </row>
    <row r="3144" spans="4:4" x14ac:dyDescent="0.2">
      <c r="D3144" s="8"/>
    </row>
    <row r="3145" spans="4:4" x14ac:dyDescent="0.2">
      <c r="D3145" s="8"/>
    </row>
    <row r="3146" spans="4:4" x14ac:dyDescent="0.2">
      <c r="D3146" s="8"/>
    </row>
    <row r="3147" spans="4:4" x14ac:dyDescent="0.2">
      <c r="D3147" s="8"/>
    </row>
    <row r="3148" spans="4:4" x14ac:dyDescent="0.2">
      <c r="D3148" s="8"/>
    </row>
    <row r="3149" spans="4:4" x14ac:dyDescent="0.2">
      <c r="D3149" s="8"/>
    </row>
    <row r="3150" spans="4:4" x14ac:dyDescent="0.2">
      <c r="D3150" s="8"/>
    </row>
    <row r="3151" spans="4:4" x14ac:dyDescent="0.2">
      <c r="D3151" s="8"/>
    </row>
    <row r="3152" spans="4:4" x14ac:dyDescent="0.2">
      <c r="D3152" s="8"/>
    </row>
    <row r="3153" spans="4:4" x14ac:dyDescent="0.2">
      <c r="D3153" s="8"/>
    </row>
    <row r="3154" spans="4:4" x14ac:dyDescent="0.2">
      <c r="D3154" s="8"/>
    </row>
    <row r="3155" spans="4:4" x14ac:dyDescent="0.2">
      <c r="D3155" s="8"/>
    </row>
    <row r="3156" spans="4:4" x14ac:dyDescent="0.2">
      <c r="D3156" s="8"/>
    </row>
    <row r="3157" spans="4:4" x14ac:dyDescent="0.2">
      <c r="D3157" s="8"/>
    </row>
    <row r="3158" spans="4:4" x14ac:dyDescent="0.2">
      <c r="D3158" s="8"/>
    </row>
    <row r="3159" spans="4:4" x14ac:dyDescent="0.2">
      <c r="D3159" s="8"/>
    </row>
    <row r="3160" spans="4:4" x14ac:dyDescent="0.2">
      <c r="D3160" s="8"/>
    </row>
    <row r="3161" spans="4:4" x14ac:dyDescent="0.2">
      <c r="D3161" s="8"/>
    </row>
    <row r="3162" spans="4:4" x14ac:dyDescent="0.2">
      <c r="D3162" s="8"/>
    </row>
    <row r="3163" spans="4:4" x14ac:dyDescent="0.2">
      <c r="D3163" s="8"/>
    </row>
    <row r="3164" spans="4:4" x14ac:dyDescent="0.2">
      <c r="D3164" s="8"/>
    </row>
    <row r="3165" spans="4:4" x14ac:dyDescent="0.2">
      <c r="D3165" s="8"/>
    </row>
    <row r="3166" spans="4:4" x14ac:dyDescent="0.2">
      <c r="D3166" s="8"/>
    </row>
    <row r="3167" spans="4:4" x14ac:dyDescent="0.2">
      <c r="D3167" s="8"/>
    </row>
    <row r="3168" spans="4:4" x14ac:dyDescent="0.2">
      <c r="D3168" s="8"/>
    </row>
    <row r="3169" spans="4:4" x14ac:dyDescent="0.2">
      <c r="D3169" s="8"/>
    </row>
    <row r="3170" spans="4:4" x14ac:dyDescent="0.2">
      <c r="D3170" s="8"/>
    </row>
    <row r="3171" spans="4:4" x14ac:dyDescent="0.2">
      <c r="D3171" s="8"/>
    </row>
    <row r="3172" spans="4:4" x14ac:dyDescent="0.2">
      <c r="D3172" s="8"/>
    </row>
    <row r="3173" spans="4:4" x14ac:dyDescent="0.2">
      <c r="D3173" s="8"/>
    </row>
    <row r="3174" spans="4:4" x14ac:dyDescent="0.2">
      <c r="D3174" s="8"/>
    </row>
    <row r="3175" spans="4:4" x14ac:dyDescent="0.2">
      <c r="D3175" s="8"/>
    </row>
    <row r="3176" spans="4:4" x14ac:dyDescent="0.2">
      <c r="D3176" s="8"/>
    </row>
    <row r="3177" spans="4:4" x14ac:dyDescent="0.2">
      <c r="D3177" s="8"/>
    </row>
    <row r="3178" spans="4:4" x14ac:dyDescent="0.2">
      <c r="D3178" s="8"/>
    </row>
    <row r="3179" spans="4:4" x14ac:dyDescent="0.2">
      <c r="D3179" s="8"/>
    </row>
    <row r="3180" spans="4:4" x14ac:dyDescent="0.2">
      <c r="D3180" s="8"/>
    </row>
    <row r="3181" spans="4:4" x14ac:dyDescent="0.2">
      <c r="D3181" s="8"/>
    </row>
    <row r="3182" spans="4:4" x14ac:dyDescent="0.2">
      <c r="D3182" s="8"/>
    </row>
    <row r="3183" spans="4:4" x14ac:dyDescent="0.2">
      <c r="D3183" s="8"/>
    </row>
    <row r="3184" spans="4:4" x14ac:dyDescent="0.2">
      <c r="D3184" s="8"/>
    </row>
    <row r="3185" spans="4:4" x14ac:dyDescent="0.2">
      <c r="D3185" s="8"/>
    </row>
    <row r="3186" spans="4:4" x14ac:dyDescent="0.2">
      <c r="D3186" s="8"/>
    </row>
    <row r="3187" spans="4:4" x14ac:dyDescent="0.2">
      <c r="D3187" s="8"/>
    </row>
    <row r="3188" spans="4:4" x14ac:dyDescent="0.2">
      <c r="D3188" s="8"/>
    </row>
    <row r="3189" spans="4:4" x14ac:dyDescent="0.2">
      <c r="D3189" s="8"/>
    </row>
    <row r="3190" spans="4:4" x14ac:dyDescent="0.2">
      <c r="D3190" s="8"/>
    </row>
    <row r="3191" spans="4:4" x14ac:dyDescent="0.2">
      <c r="D3191" s="8"/>
    </row>
    <row r="3192" spans="4:4" x14ac:dyDescent="0.2">
      <c r="D3192" s="8"/>
    </row>
    <row r="3193" spans="4:4" x14ac:dyDescent="0.2">
      <c r="D3193" s="8"/>
    </row>
    <row r="3194" spans="4:4" x14ac:dyDescent="0.2">
      <c r="D3194" s="8"/>
    </row>
    <row r="3195" spans="4:4" x14ac:dyDescent="0.2">
      <c r="D3195" s="8"/>
    </row>
    <row r="3196" spans="4:4" x14ac:dyDescent="0.2">
      <c r="D3196" s="8"/>
    </row>
    <row r="3197" spans="4:4" x14ac:dyDescent="0.2">
      <c r="D3197" s="8"/>
    </row>
    <row r="3198" spans="4:4" x14ac:dyDescent="0.2">
      <c r="D3198" s="8"/>
    </row>
    <row r="3199" spans="4:4" x14ac:dyDescent="0.2">
      <c r="D3199" s="8"/>
    </row>
    <row r="3200" spans="4:4" x14ac:dyDescent="0.2">
      <c r="D3200" s="8"/>
    </row>
    <row r="3201" spans="4:4" x14ac:dyDescent="0.2">
      <c r="D3201" s="8"/>
    </row>
    <row r="3202" spans="4:4" x14ac:dyDescent="0.2">
      <c r="D3202" s="8"/>
    </row>
    <row r="3203" spans="4:4" x14ac:dyDescent="0.2">
      <c r="D3203" s="8"/>
    </row>
    <row r="3204" spans="4:4" x14ac:dyDescent="0.2">
      <c r="D3204" s="8"/>
    </row>
    <row r="3205" spans="4:4" x14ac:dyDescent="0.2">
      <c r="D3205" s="8"/>
    </row>
    <row r="3206" spans="4:4" x14ac:dyDescent="0.2">
      <c r="D3206" s="8"/>
    </row>
    <row r="3207" spans="4:4" x14ac:dyDescent="0.2">
      <c r="D3207" s="8"/>
    </row>
    <row r="3208" spans="4:4" x14ac:dyDescent="0.2">
      <c r="D3208" s="8"/>
    </row>
    <row r="3209" spans="4:4" x14ac:dyDescent="0.2">
      <c r="D3209" s="8"/>
    </row>
    <row r="3210" spans="4:4" x14ac:dyDescent="0.2">
      <c r="D3210" s="8"/>
    </row>
    <row r="3211" spans="4:4" x14ac:dyDescent="0.2">
      <c r="D3211" s="8"/>
    </row>
    <row r="3212" spans="4:4" x14ac:dyDescent="0.2">
      <c r="D3212" s="8"/>
    </row>
    <row r="3213" spans="4:4" x14ac:dyDescent="0.2">
      <c r="D3213" s="8"/>
    </row>
    <row r="3214" spans="4:4" x14ac:dyDescent="0.2">
      <c r="D3214" s="8"/>
    </row>
    <row r="3215" spans="4:4" x14ac:dyDescent="0.2">
      <c r="D3215" s="8"/>
    </row>
    <row r="3216" spans="4:4" x14ac:dyDescent="0.2">
      <c r="D3216" s="8"/>
    </row>
    <row r="3217" spans="4:4" x14ac:dyDescent="0.2">
      <c r="D3217" s="8"/>
    </row>
    <row r="3218" spans="4:4" x14ac:dyDescent="0.2">
      <c r="D3218" s="8"/>
    </row>
    <row r="3219" spans="4:4" x14ac:dyDescent="0.2">
      <c r="D3219" s="8"/>
    </row>
    <row r="3220" spans="4:4" x14ac:dyDescent="0.2">
      <c r="D3220" s="8"/>
    </row>
    <row r="3221" spans="4:4" x14ac:dyDescent="0.2">
      <c r="D3221" s="8"/>
    </row>
    <row r="3222" spans="4:4" x14ac:dyDescent="0.2">
      <c r="D3222" s="8"/>
    </row>
    <row r="3223" spans="4:4" x14ac:dyDescent="0.2">
      <c r="D3223" s="8"/>
    </row>
    <row r="3224" spans="4:4" x14ac:dyDescent="0.2">
      <c r="D3224" s="8"/>
    </row>
    <row r="3225" spans="4:4" x14ac:dyDescent="0.2">
      <c r="D3225" s="8"/>
    </row>
    <row r="3226" spans="4:4" x14ac:dyDescent="0.2">
      <c r="D3226" s="8"/>
    </row>
    <row r="3227" spans="4:4" x14ac:dyDescent="0.2">
      <c r="D3227" s="8"/>
    </row>
    <row r="3228" spans="4:4" x14ac:dyDescent="0.2">
      <c r="D3228" s="8"/>
    </row>
    <row r="3229" spans="4:4" x14ac:dyDescent="0.2">
      <c r="D3229" s="8"/>
    </row>
    <row r="3230" spans="4:4" x14ac:dyDescent="0.2">
      <c r="D3230" s="8"/>
    </row>
    <row r="3231" spans="4:4" x14ac:dyDescent="0.2">
      <c r="D3231" s="8"/>
    </row>
    <row r="3232" spans="4:4" x14ac:dyDescent="0.2">
      <c r="D3232" s="8"/>
    </row>
    <row r="3233" spans="4:4" x14ac:dyDescent="0.2">
      <c r="D3233" s="8"/>
    </row>
    <row r="3234" spans="4:4" x14ac:dyDescent="0.2">
      <c r="D3234" s="8"/>
    </row>
    <row r="3235" spans="4:4" x14ac:dyDescent="0.2">
      <c r="D3235" s="8"/>
    </row>
    <row r="3236" spans="4:4" x14ac:dyDescent="0.2">
      <c r="D3236" s="8"/>
    </row>
    <row r="3237" spans="4:4" x14ac:dyDescent="0.2">
      <c r="D3237" s="8"/>
    </row>
    <row r="3238" spans="4:4" x14ac:dyDescent="0.2">
      <c r="D3238" s="8"/>
    </row>
    <row r="3239" spans="4:4" x14ac:dyDescent="0.2">
      <c r="D3239" s="8"/>
    </row>
    <row r="3240" spans="4:4" x14ac:dyDescent="0.2">
      <c r="D3240" s="8"/>
    </row>
    <row r="3241" spans="4:4" x14ac:dyDescent="0.2">
      <c r="D3241" s="8"/>
    </row>
    <row r="3242" spans="4:4" x14ac:dyDescent="0.2">
      <c r="D3242" s="8"/>
    </row>
    <row r="3243" spans="4:4" x14ac:dyDescent="0.2">
      <c r="D3243" s="8"/>
    </row>
    <row r="3244" spans="4:4" x14ac:dyDescent="0.2">
      <c r="D3244" s="8"/>
    </row>
    <row r="3245" spans="4:4" x14ac:dyDescent="0.2">
      <c r="D3245" s="8"/>
    </row>
    <row r="3246" spans="4:4" x14ac:dyDescent="0.2">
      <c r="D3246" s="8"/>
    </row>
    <row r="3247" spans="4:4" x14ac:dyDescent="0.2">
      <c r="D3247" s="8"/>
    </row>
    <row r="3248" spans="4:4" x14ac:dyDescent="0.2">
      <c r="D3248" s="8"/>
    </row>
    <row r="3249" spans="4:4" x14ac:dyDescent="0.2">
      <c r="D3249" s="8"/>
    </row>
    <row r="3250" spans="4:4" x14ac:dyDescent="0.2">
      <c r="D3250" s="8"/>
    </row>
    <row r="3251" spans="4:4" x14ac:dyDescent="0.2">
      <c r="D3251" s="8"/>
    </row>
    <row r="3252" spans="4:4" x14ac:dyDescent="0.2">
      <c r="D3252" s="8"/>
    </row>
    <row r="3253" spans="4:4" x14ac:dyDescent="0.2">
      <c r="D3253" s="8"/>
    </row>
    <row r="3254" spans="4:4" x14ac:dyDescent="0.2">
      <c r="D3254" s="8"/>
    </row>
    <row r="3255" spans="4:4" x14ac:dyDescent="0.2">
      <c r="D3255" s="8"/>
    </row>
    <row r="3256" spans="4:4" x14ac:dyDescent="0.2">
      <c r="D3256" s="8"/>
    </row>
    <row r="3257" spans="4:4" x14ac:dyDescent="0.2">
      <c r="D3257" s="8"/>
    </row>
    <row r="3258" spans="4:4" x14ac:dyDescent="0.2">
      <c r="D3258" s="8"/>
    </row>
    <row r="3259" spans="4:4" x14ac:dyDescent="0.2">
      <c r="D3259" s="8"/>
    </row>
    <row r="3260" spans="4:4" x14ac:dyDescent="0.2">
      <c r="D3260" s="8"/>
    </row>
    <row r="3261" spans="4:4" x14ac:dyDescent="0.2">
      <c r="D3261" s="8"/>
    </row>
    <row r="3262" spans="4:4" x14ac:dyDescent="0.2">
      <c r="D3262" s="8"/>
    </row>
    <row r="3263" spans="4:4" x14ac:dyDescent="0.2">
      <c r="D3263" s="8"/>
    </row>
    <row r="3264" spans="4:4" x14ac:dyDescent="0.2">
      <c r="D3264" s="8"/>
    </row>
    <row r="3265" spans="4:4" x14ac:dyDescent="0.2">
      <c r="D3265" s="8"/>
    </row>
    <row r="3266" spans="4:4" x14ac:dyDescent="0.2">
      <c r="D3266" s="8"/>
    </row>
    <row r="3267" spans="4:4" x14ac:dyDescent="0.2">
      <c r="D3267" s="8"/>
    </row>
    <row r="3268" spans="4:4" x14ac:dyDescent="0.2">
      <c r="D3268" s="8"/>
    </row>
    <row r="3269" spans="4:4" x14ac:dyDescent="0.2">
      <c r="D3269" s="8"/>
    </row>
    <row r="3270" spans="4:4" x14ac:dyDescent="0.2">
      <c r="D3270" s="8"/>
    </row>
    <row r="3271" spans="4:4" x14ac:dyDescent="0.2">
      <c r="D3271" s="8"/>
    </row>
    <row r="3272" spans="4:4" x14ac:dyDescent="0.2">
      <c r="D3272" s="8"/>
    </row>
    <row r="3273" spans="4:4" x14ac:dyDescent="0.2">
      <c r="D3273" s="8"/>
    </row>
    <row r="3274" spans="4:4" x14ac:dyDescent="0.2">
      <c r="D3274" s="8"/>
    </row>
    <row r="3275" spans="4:4" x14ac:dyDescent="0.2">
      <c r="D3275" s="8"/>
    </row>
    <row r="3276" spans="4:4" x14ac:dyDescent="0.2">
      <c r="D3276" s="8"/>
    </row>
    <row r="3277" spans="4:4" x14ac:dyDescent="0.2">
      <c r="D3277" s="8"/>
    </row>
    <row r="3278" spans="4:4" x14ac:dyDescent="0.2">
      <c r="D3278" s="8"/>
    </row>
    <row r="3279" spans="4:4" x14ac:dyDescent="0.2">
      <c r="D3279" s="8"/>
    </row>
    <row r="3280" spans="4:4" x14ac:dyDescent="0.2">
      <c r="D3280" s="8"/>
    </row>
    <row r="3281" spans="4:4" x14ac:dyDescent="0.2">
      <c r="D3281" s="8"/>
    </row>
    <row r="3282" spans="4:4" x14ac:dyDescent="0.2">
      <c r="D3282" s="8"/>
    </row>
    <row r="3283" spans="4:4" x14ac:dyDescent="0.2">
      <c r="D3283" s="8"/>
    </row>
    <row r="3284" spans="4:4" x14ac:dyDescent="0.2">
      <c r="D3284" s="8"/>
    </row>
    <row r="3285" spans="4:4" x14ac:dyDescent="0.2">
      <c r="D3285" s="8"/>
    </row>
    <row r="3286" spans="4:4" x14ac:dyDescent="0.2">
      <c r="D3286" s="8"/>
    </row>
    <row r="3287" spans="4:4" x14ac:dyDescent="0.2">
      <c r="D3287" s="8"/>
    </row>
    <row r="3288" spans="4:4" x14ac:dyDescent="0.2">
      <c r="D3288" s="8"/>
    </row>
    <row r="3289" spans="4:4" x14ac:dyDescent="0.2">
      <c r="D3289" s="8"/>
    </row>
    <row r="3290" spans="4:4" x14ac:dyDescent="0.2">
      <c r="D3290" s="8"/>
    </row>
    <row r="3291" spans="4:4" x14ac:dyDescent="0.2">
      <c r="D3291" s="8"/>
    </row>
    <row r="3292" spans="4:4" x14ac:dyDescent="0.2">
      <c r="D3292" s="8"/>
    </row>
    <row r="3293" spans="4:4" x14ac:dyDescent="0.2">
      <c r="D3293" s="8"/>
    </row>
    <row r="3294" spans="4:4" x14ac:dyDescent="0.2">
      <c r="D3294" s="8"/>
    </row>
    <row r="3295" spans="4:4" x14ac:dyDescent="0.2">
      <c r="D3295" s="8"/>
    </row>
    <row r="3296" spans="4:4" x14ac:dyDescent="0.2">
      <c r="D3296" s="8"/>
    </row>
    <row r="3297" spans="4:4" x14ac:dyDescent="0.2">
      <c r="D3297" s="8"/>
    </row>
    <row r="3298" spans="4:4" x14ac:dyDescent="0.2">
      <c r="D3298" s="8"/>
    </row>
    <row r="3299" spans="4:4" x14ac:dyDescent="0.2">
      <c r="D3299" s="8"/>
    </row>
    <row r="3300" spans="4:4" x14ac:dyDescent="0.2">
      <c r="D3300" s="8"/>
    </row>
    <row r="3301" spans="4:4" x14ac:dyDescent="0.2">
      <c r="D3301" s="8"/>
    </row>
    <row r="3302" spans="4:4" x14ac:dyDescent="0.2">
      <c r="D3302" s="8"/>
    </row>
    <row r="3303" spans="4:4" x14ac:dyDescent="0.2">
      <c r="D3303" s="8"/>
    </row>
    <row r="3304" spans="4:4" x14ac:dyDescent="0.2">
      <c r="D3304" s="8"/>
    </row>
    <row r="3305" spans="4:4" x14ac:dyDescent="0.2">
      <c r="D3305" s="8"/>
    </row>
    <row r="3306" spans="4:4" x14ac:dyDescent="0.2">
      <c r="D3306" s="8"/>
    </row>
    <row r="3307" spans="4:4" x14ac:dyDescent="0.2">
      <c r="D3307" s="8"/>
    </row>
    <row r="3308" spans="4:4" x14ac:dyDescent="0.2">
      <c r="D3308" s="8"/>
    </row>
    <row r="3309" spans="4:4" x14ac:dyDescent="0.2">
      <c r="D3309" s="8"/>
    </row>
    <row r="3310" spans="4:4" x14ac:dyDescent="0.2">
      <c r="D3310" s="8"/>
    </row>
    <row r="3311" spans="4:4" x14ac:dyDescent="0.2">
      <c r="D3311" s="8"/>
    </row>
    <row r="3312" spans="4:4" x14ac:dyDescent="0.2">
      <c r="D3312" s="8"/>
    </row>
    <row r="3313" spans="4:4" x14ac:dyDescent="0.2">
      <c r="D3313" s="8"/>
    </row>
    <row r="3314" spans="4:4" x14ac:dyDescent="0.2">
      <c r="D3314" s="8"/>
    </row>
    <row r="3315" spans="4:4" x14ac:dyDescent="0.2">
      <c r="D3315" s="8"/>
    </row>
    <row r="3316" spans="4:4" x14ac:dyDescent="0.2">
      <c r="D3316" s="8"/>
    </row>
    <row r="3317" spans="4:4" x14ac:dyDescent="0.2">
      <c r="D3317" s="8"/>
    </row>
    <row r="3318" spans="4:4" x14ac:dyDescent="0.2">
      <c r="D3318" s="8"/>
    </row>
    <row r="3319" spans="4:4" x14ac:dyDescent="0.2">
      <c r="D3319" s="8"/>
    </row>
    <row r="3320" spans="4:4" x14ac:dyDescent="0.2">
      <c r="D3320" s="8"/>
    </row>
    <row r="3321" spans="4:4" x14ac:dyDescent="0.2">
      <c r="D3321" s="8"/>
    </row>
    <row r="3322" spans="4:4" x14ac:dyDescent="0.2">
      <c r="D3322" s="8"/>
    </row>
    <row r="3323" spans="4:4" x14ac:dyDescent="0.2">
      <c r="D3323" s="8"/>
    </row>
    <row r="3324" spans="4:4" x14ac:dyDescent="0.2">
      <c r="D3324" s="8"/>
    </row>
    <row r="3325" spans="4:4" x14ac:dyDescent="0.2">
      <c r="D3325" s="8"/>
    </row>
    <row r="3326" spans="4:4" x14ac:dyDescent="0.2">
      <c r="D3326" s="8"/>
    </row>
    <row r="3327" spans="4:4" x14ac:dyDescent="0.2">
      <c r="D3327" s="8"/>
    </row>
    <row r="3328" spans="4:4" x14ac:dyDescent="0.2">
      <c r="D3328" s="8"/>
    </row>
    <row r="3329" spans="4:4" x14ac:dyDescent="0.2">
      <c r="D3329" s="8"/>
    </row>
    <row r="3330" spans="4:4" x14ac:dyDescent="0.2">
      <c r="D3330" s="8"/>
    </row>
    <row r="3331" spans="4:4" x14ac:dyDescent="0.2">
      <c r="D3331" s="8"/>
    </row>
    <row r="3332" spans="4:4" x14ac:dyDescent="0.2">
      <c r="D3332" s="8"/>
    </row>
    <row r="3333" spans="4:4" x14ac:dyDescent="0.2">
      <c r="D3333" s="8"/>
    </row>
    <row r="3334" spans="4:4" x14ac:dyDescent="0.2">
      <c r="D3334" s="8"/>
    </row>
    <row r="3335" spans="4:4" x14ac:dyDescent="0.2">
      <c r="D3335" s="8"/>
    </row>
    <row r="3336" spans="4:4" x14ac:dyDescent="0.2">
      <c r="D3336" s="8"/>
    </row>
    <row r="3337" spans="4:4" x14ac:dyDescent="0.2">
      <c r="D3337" s="8"/>
    </row>
    <row r="3338" spans="4:4" x14ac:dyDescent="0.2">
      <c r="D3338" s="8"/>
    </row>
    <row r="3339" spans="4:4" x14ac:dyDescent="0.2">
      <c r="D3339" s="8"/>
    </row>
    <row r="3340" spans="4:4" x14ac:dyDescent="0.2">
      <c r="D3340" s="8"/>
    </row>
    <row r="3341" spans="4:4" x14ac:dyDescent="0.2">
      <c r="D3341" s="8"/>
    </row>
    <row r="3342" spans="4:4" x14ac:dyDescent="0.2">
      <c r="D3342" s="8"/>
    </row>
    <row r="3343" spans="4:4" x14ac:dyDescent="0.2">
      <c r="D3343" s="8"/>
    </row>
    <row r="3344" spans="4:4" x14ac:dyDescent="0.2">
      <c r="D3344" s="8"/>
    </row>
    <row r="3345" spans="4:4" x14ac:dyDescent="0.2">
      <c r="D3345" s="8"/>
    </row>
    <row r="3346" spans="4:4" x14ac:dyDescent="0.2">
      <c r="D3346" s="8"/>
    </row>
    <row r="3347" spans="4:4" x14ac:dyDescent="0.2">
      <c r="D3347" s="8"/>
    </row>
    <row r="3348" spans="4:4" x14ac:dyDescent="0.2">
      <c r="D3348" s="8"/>
    </row>
    <row r="3349" spans="4:4" x14ac:dyDescent="0.2">
      <c r="D3349" s="8"/>
    </row>
    <row r="3350" spans="4:4" x14ac:dyDescent="0.2">
      <c r="D3350" s="8"/>
    </row>
    <row r="3351" spans="4:4" x14ac:dyDescent="0.2">
      <c r="D3351" s="8"/>
    </row>
    <row r="3352" spans="4:4" x14ac:dyDescent="0.2">
      <c r="D3352" s="8"/>
    </row>
    <row r="3353" spans="4:4" x14ac:dyDescent="0.2">
      <c r="D3353" s="8"/>
    </row>
    <row r="3354" spans="4:4" x14ac:dyDescent="0.2">
      <c r="D3354" s="8"/>
    </row>
    <row r="3355" spans="4:4" x14ac:dyDescent="0.2">
      <c r="D3355" s="8"/>
    </row>
    <row r="3356" spans="4:4" x14ac:dyDescent="0.2">
      <c r="D3356" s="8"/>
    </row>
    <row r="3357" spans="4:4" x14ac:dyDescent="0.2">
      <c r="D3357" s="8"/>
    </row>
    <row r="3358" spans="4:4" x14ac:dyDescent="0.2">
      <c r="D3358" s="8"/>
    </row>
    <row r="3359" spans="4:4" x14ac:dyDescent="0.2">
      <c r="D3359" s="8"/>
    </row>
    <row r="3360" spans="4:4" x14ac:dyDescent="0.2">
      <c r="D3360" s="8"/>
    </row>
    <row r="3361" spans="4:4" x14ac:dyDescent="0.2">
      <c r="D3361" s="8"/>
    </row>
    <row r="3362" spans="4:4" x14ac:dyDescent="0.2">
      <c r="D3362" s="8"/>
    </row>
    <row r="3363" spans="4:4" x14ac:dyDescent="0.2">
      <c r="D3363" s="8"/>
    </row>
    <row r="3364" spans="4:4" x14ac:dyDescent="0.2">
      <c r="D3364" s="8"/>
    </row>
    <row r="3365" spans="4:4" x14ac:dyDescent="0.2">
      <c r="D3365" s="8"/>
    </row>
    <row r="3366" spans="4:4" x14ac:dyDescent="0.2">
      <c r="D3366" s="8"/>
    </row>
    <row r="3367" spans="4:4" x14ac:dyDescent="0.2">
      <c r="D3367" s="8"/>
    </row>
    <row r="3368" spans="4:4" x14ac:dyDescent="0.2">
      <c r="D3368" s="8"/>
    </row>
    <row r="3369" spans="4:4" x14ac:dyDescent="0.2">
      <c r="D3369" s="8"/>
    </row>
    <row r="3370" spans="4:4" x14ac:dyDescent="0.2">
      <c r="D3370" s="8"/>
    </row>
    <row r="3371" spans="4:4" x14ac:dyDescent="0.2">
      <c r="D3371" s="8"/>
    </row>
    <row r="3372" spans="4:4" x14ac:dyDescent="0.2">
      <c r="D3372" s="8"/>
    </row>
    <row r="3373" spans="4:4" x14ac:dyDescent="0.2">
      <c r="D3373" s="8"/>
    </row>
    <row r="3374" spans="4:4" x14ac:dyDescent="0.2">
      <c r="D3374" s="8"/>
    </row>
    <row r="3375" spans="4:4" x14ac:dyDescent="0.2">
      <c r="D3375" s="8"/>
    </row>
    <row r="3376" spans="4:4" x14ac:dyDescent="0.2">
      <c r="D3376" s="8"/>
    </row>
    <row r="3377" spans="4:4" x14ac:dyDescent="0.2">
      <c r="D3377" s="8"/>
    </row>
    <row r="3378" spans="4:4" x14ac:dyDescent="0.2">
      <c r="D3378" s="8"/>
    </row>
    <row r="3379" spans="4:4" x14ac:dyDescent="0.2">
      <c r="D3379" s="8"/>
    </row>
    <row r="3380" spans="4:4" x14ac:dyDescent="0.2">
      <c r="D3380" s="8"/>
    </row>
    <row r="3381" spans="4:4" x14ac:dyDescent="0.2">
      <c r="D3381" s="8"/>
    </row>
    <row r="3382" spans="4:4" x14ac:dyDescent="0.2">
      <c r="D3382" s="8"/>
    </row>
    <row r="3383" spans="4:4" x14ac:dyDescent="0.2">
      <c r="D3383" s="8"/>
    </row>
    <row r="3384" spans="4:4" x14ac:dyDescent="0.2">
      <c r="D3384" s="8"/>
    </row>
    <row r="3385" spans="4:4" x14ac:dyDescent="0.2">
      <c r="D3385" s="8"/>
    </row>
    <row r="3386" spans="4:4" x14ac:dyDescent="0.2">
      <c r="D3386" s="8"/>
    </row>
    <row r="3387" spans="4:4" x14ac:dyDescent="0.2">
      <c r="D3387" s="8"/>
    </row>
    <row r="3388" spans="4:4" x14ac:dyDescent="0.2">
      <c r="D3388" s="8"/>
    </row>
    <row r="3389" spans="4:4" x14ac:dyDescent="0.2">
      <c r="D3389" s="8"/>
    </row>
    <row r="3390" spans="4:4" x14ac:dyDescent="0.2">
      <c r="D3390" s="8"/>
    </row>
    <row r="3391" spans="4:4" x14ac:dyDescent="0.2">
      <c r="D3391" s="8"/>
    </row>
    <row r="3392" spans="4:4" x14ac:dyDescent="0.2">
      <c r="D3392" s="8"/>
    </row>
    <row r="3393" spans="4:4" x14ac:dyDescent="0.2">
      <c r="D3393" s="8"/>
    </row>
    <row r="3394" spans="4:4" x14ac:dyDescent="0.2">
      <c r="D3394" s="8"/>
    </row>
    <row r="3395" spans="4:4" x14ac:dyDescent="0.2">
      <c r="D3395" s="8"/>
    </row>
    <row r="3396" spans="4:4" x14ac:dyDescent="0.2">
      <c r="D3396" s="8"/>
    </row>
    <row r="3397" spans="4:4" x14ac:dyDescent="0.2">
      <c r="D3397" s="8"/>
    </row>
    <row r="3398" spans="4:4" x14ac:dyDescent="0.2">
      <c r="D3398" s="8"/>
    </row>
    <row r="3399" spans="4:4" x14ac:dyDescent="0.2">
      <c r="D3399" s="8"/>
    </row>
    <row r="3400" spans="4:4" x14ac:dyDescent="0.2">
      <c r="D3400" s="8"/>
    </row>
    <row r="3401" spans="4:4" x14ac:dyDescent="0.2">
      <c r="D3401" s="8"/>
    </row>
    <row r="3402" spans="4:4" x14ac:dyDescent="0.2">
      <c r="D3402" s="8"/>
    </row>
    <row r="3403" spans="4:4" x14ac:dyDescent="0.2">
      <c r="D3403" s="8"/>
    </row>
    <row r="3404" spans="4:4" x14ac:dyDescent="0.2">
      <c r="D3404" s="8"/>
    </row>
    <row r="3405" spans="4:4" x14ac:dyDescent="0.2">
      <c r="D3405" s="8"/>
    </row>
    <row r="3406" spans="4:4" x14ac:dyDescent="0.2">
      <c r="D3406" s="8"/>
    </row>
    <row r="3407" spans="4:4" x14ac:dyDescent="0.2">
      <c r="D3407" s="8"/>
    </row>
    <row r="3408" spans="4:4" x14ac:dyDescent="0.2">
      <c r="D3408" s="8"/>
    </row>
    <row r="3409" spans="4:4" x14ac:dyDescent="0.2">
      <c r="D3409" s="8"/>
    </row>
    <row r="3410" spans="4:4" x14ac:dyDescent="0.2">
      <c r="D3410" s="8"/>
    </row>
    <row r="3411" spans="4:4" x14ac:dyDescent="0.2">
      <c r="D3411" s="8"/>
    </row>
    <row r="3412" spans="4:4" x14ac:dyDescent="0.2">
      <c r="D3412" s="8"/>
    </row>
    <row r="3413" spans="4:4" x14ac:dyDescent="0.2">
      <c r="D3413" s="8"/>
    </row>
    <row r="3414" spans="4:4" x14ac:dyDescent="0.2">
      <c r="D3414" s="8"/>
    </row>
    <row r="3415" spans="4:4" x14ac:dyDescent="0.2">
      <c r="D3415" s="8"/>
    </row>
    <row r="3416" spans="4:4" x14ac:dyDescent="0.2">
      <c r="D3416" s="8"/>
    </row>
    <row r="3417" spans="4:4" x14ac:dyDescent="0.2">
      <c r="D3417" s="8"/>
    </row>
    <row r="3418" spans="4:4" x14ac:dyDescent="0.2">
      <c r="D3418" s="8"/>
    </row>
    <row r="3419" spans="4:4" x14ac:dyDescent="0.2">
      <c r="D3419" s="8"/>
    </row>
    <row r="3420" spans="4:4" x14ac:dyDescent="0.2">
      <c r="D3420" s="8"/>
    </row>
    <row r="3421" spans="4:4" x14ac:dyDescent="0.2">
      <c r="D3421" s="8"/>
    </row>
    <row r="3422" spans="4:4" x14ac:dyDescent="0.2">
      <c r="D3422" s="8"/>
    </row>
    <row r="3423" spans="4:4" x14ac:dyDescent="0.2">
      <c r="D3423" s="8"/>
    </row>
    <row r="3424" spans="4:4" x14ac:dyDescent="0.2">
      <c r="D3424" s="8"/>
    </row>
    <row r="3425" spans="4:4" x14ac:dyDescent="0.2">
      <c r="D3425" s="8"/>
    </row>
    <row r="3426" spans="4:4" x14ac:dyDescent="0.2">
      <c r="D3426" s="8"/>
    </row>
    <row r="3427" spans="4:4" x14ac:dyDescent="0.2">
      <c r="D3427" s="8"/>
    </row>
    <row r="3428" spans="4:4" x14ac:dyDescent="0.2">
      <c r="D3428" s="8"/>
    </row>
    <row r="3429" spans="4:4" x14ac:dyDescent="0.2">
      <c r="D3429" s="8"/>
    </row>
    <row r="3430" spans="4:4" x14ac:dyDescent="0.2">
      <c r="D3430" s="8"/>
    </row>
    <row r="3431" spans="4:4" x14ac:dyDescent="0.2">
      <c r="D3431" s="8"/>
    </row>
    <row r="3432" spans="4:4" x14ac:dyDescent="0.2">
      <c r="D3432" s="8"/>
    </row>
    <row r="3433" spans="4:4" x14ac:dyDescent="0.2">
      <c r="D3433" s="8"/>
    </row>
    <row r="3434" spans="4:4" x14ac:dyDescent="0.2">
      <c r="D3434" s="8"/>
    </row>
    <row r="3435" spans="4:4" x14ac:dyDescent="0.2">
      <c r="D3435" s="8"/>
    </row>
    <row r="3436" spans="4:4" x14ac:dyDescent="0.2">
      <c r="D3436" s="8"/>
    </row>
    <row r="3437" spans="4:4" x14ac:dyDescent="0.2">
      <c r="D3437" s="8"/>
    </row>
    <row r="3438" spans="4:4" x14ac:dyDescent="0.2">
      <c r="D3438" s="8"/>
    </row>
    <row r="3439" spans="4:4" x14ac:dyDescent="0.2">
      <c r="D3439" s="8"/>
    </row>
    <row r="3440" spans="4:4" x14ac:dyDescent="0.2">
      <c r="D3440" s="8"/>
    </row>
    <row r="3441" spans="4:4" x14ac:dyDescent="0.2">
      <c r="D3441" s="8"/>
    </row>
    <row r="3442" spans="4:4" x14ac:dyDescent="0.2">
      <c r="D3442" s="8"/>
    </row>
    <row r="3443" spans="4:4" x14ac:dyDescent="0.2">
      <c r="D3443" s="8"/>
    </row>
    <row r="3444" spans="4:4" x14ac:dyDescent="0.2">
      <c r="D3444" s="8"/>
    </row>
    <row r="3445" spans="4:4" x14ac:dyDescent="0.2">
      <c r="D3445" s="8"/>
    </row>
    <row r="3446" spans="4:4" x14ac:dyDescent="0.2">
      <c r="D3446" s="8"/>
    </row>
    <row r="3447" spans="4:4" x14ac:dyDescent="0.2">
      <c r="D3447" s="8"/>
    </row>
    <row r="3448" spans="4:4" x14ac:dyDescent="0.2">
      <c r="D3448" s="8"/>
    </row>
    <row r="3449" spans="4:4" x14ac:dyDescent="0.2">
      <c r="D3449" s="8"/>
    </row>
    <row r="3450" spans="4:4" x14ac:dyDescent="0.2">
      <c r="D3450" s="8"/>
    </row>
    <row r="3451" spans="4:4" x14ac:dyDescent="0.2">
      <c r="D3451" s="8"/>
    </row>
    <row r="3452" spans="4:4" x14ac:dyDescent="0.2">
      <c r="D3452" s="8"/>
    </row>
    <row r="3453" spans="4:4" x14ac:dyDescent="0.2">
      <c r="D3453" s="8"/>
    </row>
    <row r="3454" spans="4:4" x14ac:dyDescent="0.2">
      <c r="D3454" s="8"/>
    </row>
    <row r="3455" spans="4:4" x14ac:dyDescent="0.2">
      <c r="D3455" s="8"/>
    </row>
    <row r="3456" spans="4:4" x14ac:dyDescent="0.2">
      <c r="D3456" s="8"/>
    </row>
    <row r="3457" spans="4:4" x14ac:dyDescent="0.2">
      <c r="D3457" s="8"/>
    </row>
    <row r="3458" spans="4:4" x14ac:dyDescent="0.2">
      <c r="D3458" s="8"/>
    </row>
    <row r="3459" spans="4:4" x14ac:dyDescent="0.2">
      <c r="D3459" s="8"/>
    </row>
    <row r="3460" spans="4:4" x14ac:dyDescent="0.2">
      <c r="D3460" s="8"/>
    </row>
    <row r="3461" spans="4:4" x14ac:dyDescent="0.2">
      <c r="D3461" s="8"/>
    </row>
    <row r="3462" spans="4:4" x14ac:dyDescent="0.2">
      <c r="D3462" s="8"/>
    </row>
    <row r="3463" spans="4:4" x14ac:dyDescent="0.2">
      <c r="D3463" s="8"/>
    </row>
    <row r="3464" spans="4:4" x14ac:dyDescent="0.2">
      <c r="D3464" s="8"/>
    </row>
    <row r="3465" spans="4:4" x14ac:dyDescent="0.2">
      <c r="D3465" s="8"/>
    </row>
    <row r="3466" spans="4:4" x14ac:dyDescent="0.2">
      <c r="D3466" s="8"/>
    </row>
    <row r="3467" spans="4:4" x14ac:dyDescent="0.2">
      <c r="D3467" s="8"/>
    </row>
    <row r="3468" spans="4:4" x14ac:dyDescent="0.2">
      <c r="D3468" s="8"/>
    </row>
    <row r="3469" spans="4:4" x14ac:dyDescent="0.2">
      <c r="D3469" s="8"/>
    </row>
    <row r="3470" spans="4:4" x14ac:dyDescent="0.2">
      <c r="D3470" s="8"/>
    </row>
    <row r="3471" spans="4:4" x14ac:dyDescent="0.2">
      <c r="D3471" s="8"/>
    </row>
    <row r="3472" spans="4:4" x14ac:dyDescent="0.2">
      <c r="D3472" s="8"/>
    </row>
    <row r="3473" spans="4:4" x14ac:dyDescent="0.2">
      <c r="D3473" s="8"/>
    </row>
    <row r="3474" spans="4:4" x14ac:dyDescent="0.2">
      <c r="D3474" s="8"/>
    </row>
    <row r="3475" spans="4:4" x14ac:dyDescent="0.2">
      <c r="D3475" s="8"/>
    </row>
    <row r="3476" spans="4:4" x14ac:dyDescent="0.2">
      <c r="D3476" s="8"/>
    </row>
    <row r="3477" spans="4:4" x14ac:dyDescent="0.2">
      <c r="D3477" s="8"/>
    </row>
    <row r="3478" spans="4:4" x14ac:dyDescent="0.2">
      <c r="D3478" s="8"/>
    </row>
    <row r="3479" spans="4:4" x14ac:dyDescent="0.2">
      <c r="D3479" s="8"/>
    </row>
    <row r="3480" spans="4:4" x14ac:dyDescent="0.2">
      <c r="D3480" s="8"/>
    </row>
    <row r="3481" spans="4:4" x14ac:dyDescent="0.2">
      <c r="D3481" s="8"/>
    </row>
    <row r="3482" spans="4:4" x14ac:dyDescent="0.2">
      <c r="D3482" s="8"/>
    </row>
    <row r="3483" spans="4:4" x14ac:dyDescent="0.2">
      <c r="D3483" s="8"/>
    </row>
    <row r="3484" spans="4:4" x14ac:dyDescent="0.2">
      <c r="D3484" s="8"/>
    </row>
    <row r="3485" spans="4:4" x14ac:dyDescent="0.2">
      <c r="D3485" s="8"/>
    </row>
    <row r="3486" spans="4:4" x14ac:dyDescent="0.2">
      <c r="D3486" s="8"/>
    </row>
    <row r="3487" spans="4:4" x14ac:dyDescent="0.2">
      <c r="D3487" s="8"/>
    </row>
    <row r="3488" spans="4:4" x14ac:dyDescent="0.2">
      <c r="D3488" s="8"/>
    </row>
    <row r="3489" spans="4:4" x14ac:dyDescent="0.2">
      <c r="D3489" s="8"/>
    </row>
    <row r="3490" spans="4:4" x14ac:dyDescent="0.2">
      <c r="D3490" s="8"/>
    </row>
    <row r="3491" spans="4:4" x14ac:dyDescent="0.2">
      <c r="D3491" s="8"/>
    </row>
    <row r="3492" spans="4:4" x14ac:dyDescent="0.2">
      <c r="D3492" s="8"/>
    </row>
    <row r="3493" spans="4:4" x14ac:dyDescent="0.2">
      <c r="D3493" s="8"/>
    </row>
    <row r="3494" spans="4:4" x14ac:dyDescent="0.2">
      <c r="D3494" s="8"/>
    </row>
    <row r="3495" spans="4:4" x14ac:dyDescent="0.2">
      <c r="D3495" s="8"/>
    </row>
    <row r="3496" spans="4:4" x14ac:dyDescent="0.2">
      <c r="D3496" s="8"/>
    </row>
    <row r="3497" spans="4:4" x14ac:dyDescent="0.2">
      <c r="D3497" s="8"/>
    </row>
    <row r="3498" spans="4:4" x14ac:dyDescent="0.2">
      <c r="D3498" s="8"/>
    </row>
    <row r="3499" spans="4:4" x14ac:dyDescent="0.2">
      <c r="D3499" s="8"/>
    </row>
    <row r="3500" spans="4:4" x14ac:dyDescent="0.2">
      <c r="D3500" s="8"/>
    </row>
    <row r="3501" spans="4:4" x14ac:dyDescent="0.2">
      <c r="D3501" s="8"/>
    </row>
    <row r="3502" spans="4:4" x14ac:dyDescent="0.2">
      <c r="D3502" s="8"/>
    </row>
    <row r="3503" spans="4:4" x14ac:dyDescent="0.2">
      <c r="D3503" s="8"/>
    </row>
    <row r="3504" spans="4:4" x14ac:dyDescent="0.2">
      <c r="D3504" s="8"/>
    </row>
    <row r="3505" spans="4:4" x14ac:dyDescent="0.2">
      <c r="D3505" s="8"/>
    </row>
    <row r="3506" spans="4:4" x14ac:dyDescent="0.2">
      <c r="D3506" s="8"/>
    </row>
    <row r="3507" spans="4:4" x14ac:dyDescent="0.2">
      <c r="D3507" s="8"/>
    </row>
    <row r="3508" spans="4:4" x14ac:dyDescent="0.2">
      <c r="D3508" s="8"/>
    </row>
    <row r="3509" spans="4:4" x14ac:dyDescent="0.2">
      <c r="D3509" s="8"/>
    </row>
    <row r="3510" spans="4:4" x14ac:dyDescent="0.2">
      <c r="D3510" s="8"/>
    </row>
    <row r="3511" spans="4:4" x14ac:dyDescent="0.2">
      <c r="D3511" s="8"/>
    </row>
    <row r="3512" spans="4:4" x14ac:dyDescent="0.2">
      <c r="D3512" s="8"/>
    </row>
    <row r="3513" spans="4:4" x14ac:dyDescent="0.2">
      <c r="D3513" s="8"/>
    </row>
    <row r="3514" spans="4:4" x14ac:dyDescent="0.2">
      <c r="D3514" s="8"/>
    </row>
    <row r="3515" spans="4:4" x14ac:dyDescent="0.2">
      <c r="D3515" s="8"/>
    </row>
    <row r="3516" spans="4:4" x14ac:dyDescent="0.2">
      <c r="D3516" s="8"/>
    </row>
    <row r="3517" spans="4:4" x14ac:dyDescent="0.2">
      <c r="D3517" s="8"/>
    </row>
    <row r="3518" spans="4:4" x14ac:dyDescent="0.2">
      <c r="D3518" s="8"/>
    </row>
    <row r="3519" spans="4:4" x14ac:dyDescent="0.2">
      <c r="D3519" s="8"/>
    </row>
    <row r="3520" spans="4:4" x14ac:dyDescent="0.2">
      <c r="D3520" s="8"/>
    </row>
    <row r="3521" spans="4:4" x14ac:dyDescent="0.2">
      <c r="D3521" s="8"/>
    </row>
    <row r="3522" spans="4:4" x14ac:dyDescent="0.2">
      <c r="D3522" s="8"/>
    </row>
    <row r="3523" spans="4:4" x14ac:dyDescent="0.2">
      <c r="D3523" s="8"/>
    </row>
    <row r="3524" spans="4:4" x14ac:dyDescent="0.2">
      <c r="D3524" s="8"/>
    </row>
    <row r="3525" spans="4:4" x14ac:dyDescent="0.2">
      <c r="D3525" s="8"/>
    </row>
    <row r="3526" spans="4:4" x14ac:dyDescent="0.2">
      <c r="D3526" s="8"/>
    </row>
    <row r="3527" spans="4:4" x14ac:dyDescent="0.2">
      <c r="D3527" s="8"/>
    </row>
    <row r="3528" spans="4:4" x14ac:dyDescent="0.2">
      <c r="D3528" s="8"/>
    </row>
    <row r="3529" spans="4:4" x14ac:dyDescent="0.2">
      <c r="D3529" s="8"/>
    </row>
    <row r="3530" spans="4:4" x14ac:dyDescent="0.2">
      <c r="D3530" s="8"/>
    </row>
    <row r="3531" spans="4:4" x14ac:dyDescent="0.2">
      <c r="D3531" s="8"/>
    </row>
    <row r="3532" spans="4:4" x14ac:dyDescent="0.2">
      <c r="D3532" s="8"/>
    </row>
    <row r="3533" spans="4:4" x14ac:dyDescent="0.2">
      <c r="D3533" s="8"/>
    </row>
    <row r="3534" spans="4:4" x14ac:dyDescent="0.2">
      <c r="D3534" s="8"/>
    </row>
    <row r="3535" spans="4:4" x14ac:dyDescent="0.2">
      <c r="D3535" s="8"/>
    </row>
    <row r="3536" spans="4:4" x14ac:dyDescent="0.2">
      <c r="D3536" s="8"/>
    </row>
    <row r="3537" spans="4:4" x14ac:dyDescent="0.2">
      <c r="D3537" s="8"/>
    </row>
    <row r="3538" spans="4:4" x14ac:dyDescent="0.2">
      <c r="D3538" s="8"/>
    </row>
    <row r="3539" spans="4:4" x14ac:dyDescent="0.2">
      <c r="D3539" s="8"/>
    </row>
    <row r="3540" spans="4:4" x14ac:dyDescent="0.2">
      <c r="D3540" s="8"/>
    </row>
    <row r="3541" spans="4:4" x14ac:dyDescent="0.2">
      <c r="D3541" s="8"/>
    </row>
    <row r="3542" spans="4:4" x14ac:dyDescent="0.2">
      <c r="D3542" s="8"/>
    </row>
    <row r="3543" spans="4:4" x14ac:dyDescent="0.2">
      <c r="D3543" s="8"/>
    </row>
    <row r="3544" spans="4:4" x14ac:dyDescent="0.2">
      <c r="D3544" s="8"/>
    </row>
    <row r="3545" spans="4:4" x14ac:dyDescent="0.2">
      <c r="D3545" s="8"/>
    </row>
    <row r="3546" spans="4:4" x14ac:dyDescent="0.2">
      <c r="D3546" s="8"/>
    </row>
    <row r="3547" spans="4:4" x14ac:dyDescent="0.2">
      <c r="D3547" s="8"/>
    </row>
    <row r="3548" spans="4:4" x14ac:dyDescent="0.2">
      <c r="D3548" s="8"/>
    </row>
    <row r="3549" spans="4:4" x14ac:dyDescent="0.2">
      <c r="D3549" s="8"/>
    </row>
    <row r="3550" spans="4:4" x14ac:dyDescent="0.2">
      <c r="D3550" s="8"/>
    </row>
    <row r="3551" spans="4:4" x14ac:dyDescent="0.2">
      <c r="D3551" s="8"/>
    </row>
    <row r="3552" spans="4:4" x14ac:dyDescent="0.2">
      <c r="D3552" s="8"/>
    </row>
    <row r="3553" spans="4:4" x14ac:dyDescent="0.2">
      <c r="D3553" s="8"/>
    </row>
    <row r="3554" spans="4:4" x14ac:dyDescent="0.2">
      <c r="D3554" s="8"/>
    </row>
    <row r="3555" spans="4:4" x14ac:dyDescent="0.2">
      <c r="D3555" s="8"/>
    </row>
    <row r="3556" spans="4:4" x14ac:dyDescent="0.2">
      <c r="D3556" s="8"/>
    </row>
    <row r="3557" spans="4:4" x14ac:dyDescent="0.2">
      <c r="D3557" s="8"/>
    </row>
    <row r="3558" spans="4:4" x14ac:dyDescent="0.2">
      <c r="D3558" s="8"/>
    </row>
    <row r="3559" spans="4:4" x14ac:dyDescent="0.2">
      <c r="D3559" s="8"/>
    </row>
    <row r="3560" spans="4:4" x14ac:dyDescent="0.2">
      <c r="D3560" s="8"/>
    </row>
    <row r="3561" spans="4:4" x14ac:dyDescent="0.2">
      <c r="D3561" s="8"/>
    </row>
    <row r="3562" spans="4:4" x14ac:dyDescent="0.2">
      <c r="D3562" s="8"/>
    </row>
    <row r="3563" spans="4:4" x14ac:dyDescent="0.2">
      <c r="D3563" s="8"/>
    </row>
    <row r="3564" spans="4:4" x14ac:dyDescent="0.2">
      <c r="D3564" s="8"/>
    </row>
    <row r="3565" spans="4:4" x14ac:dyDescent="0.2">
      <c r="D3565" s="8"/>
    </row>
    <row r="3566" spans="4:4" x14ac:dyDescent="0.2">
      <c r="D3566" s="8"/>
    </row>
    <row r="3567" spans="4:4" x14ac:dyDescent="0.2">
      <c r="D3567" s="8"/>
    </row>
    <row r="3568" spans="4:4" x14ac:dyDescent="0.2">
      <c r="D3568" s="8"/>
    </row>
    <row r="3569" spans="4:4" x14ac:dyDescent="0.2">
      <c r="D3569" s="8"/>
    </row>
    <row r="3570" spans="4:4" x14ac:dyDescent="0.2">
      <c r="D3570" s="8"/>
    </row>
    <row r="3571" spans="4:4" x14ac:dyDescent="0.2">
      <c r="D3571" s="8"/>
    </row>
    <row r="3572" spans="4:4" x14ac:dyDescent="0.2">
      <c r="D3572" s="8"/>
    </row>
    <row r="3573" spans="4:4" x14ac:dyDescent="0.2">
      <c r="D3573" s="8"/>
    </row>
    <row r="3574" spans="4:4" x14ac:dyDescent="0.2">
      <c r="D3574" s="8"/>
    </row>
    <row r="3575" spans="4:4" x14ac:dyDescent="0.2">
      <c r="D3575" s="8"/>
    </row>
    <row r="3576" spans="4:4" x14ac:dyDescent="0.2">
      <c r="D3576" s="8"/>
    </row>
    <row r="3577" spans="4:4" x14ac:dyDescent="0.2">
      <c r="D3577" s="8"/>
    </row>
    <row r="3578" spans="4:4" x14ac:dyDescent="0.2">
      <c r="D3578" s="8"/>
    </row>
    <row r="3579" spans="4:4" x14ac:dyDescent="0.2">
      <c r="D3579" s="8"/>
    </row>
    <row r="3580" spans="4:4" x14ac:dyDescent="0.2">
      <c r="D3580" s="8"/>
    </row>
    <row r="3581" spans="4:4" x14ac:dyDescent="0.2">
      <c r="D3581" s="8"/>
    </row>
    <row r="3582" spans="4:4" x14ac:dyDescent="0.2">
      <c r="D3582" s="8"/>
    </row>
    <row r="3583" spans="4:4" x14ac:dyDescent="0.2">
      <c r="D3583" s="8"/>
    </row>
    <row r="3584" spans="4:4" x14ac:dyDescent="0.2">
      <c r="D3584" s="8"/>
    </row>
    <row r="3585" spans="4:4" x14ac:dyDescent="0.2">
      <c r="D3585" s="8"/>
    </row>
    <row r="3586" spans="4:4" x14ac:dyDescent="0.2">
      <c r="D3586" s="8"/>
    </row>
    <row r="3587" spans="4:4" x14ac:dyDescent="0.2">
      <c r="D3587" s="8"/>
    </row>
    <row r="3588" spans="4:4" x14ac:dyDescent="0.2">
      <c r="D3588" s="8"/>
    </row>
    <row r="3589" spans="4:4" x14ac:dyDescent="0.2">
      <c r="D3589" s="8"/>
    </row>
    <row r="3590" spans="4:4" x14ac:dyDescent="0.2">
      <c r="D3590" s="8"/>
    </row>
    <row r="3591" spans="4:4" x14ac:dyDescent="0.2">
      <c r="D3591" s="8"/>
    </row>
    <row r="3592" spans="4:4" x14ac:dyDescent="0.2">
      <c r="D3592" s="8"/>
    </row>
    <row r="3593" spans="4:4" x14ac:dyDescent="0.2">
      <c r="D3593" s="8"/>
    </row>
    <row r="3594" spans="4:4" x14ac:dyDescent="0.2">
      <c r="D3594" s="8"/>
    </row>
    <row r="3595" spans="4:4" x14ac:dyDescent="0.2">
      <c r="D3595" s="8"/>
    </row>
    <row r="3596" spans="4:4" x14ac:dyDescent="0.2">
      <c r="D3596" s="8"/>
    </row>
    <row r="3597" spans="4:4" x14ac:dyDescent="0.2">
      <c r="D3597" s="8"/>
    </row>
    <row r="3598" spans="4:4" x14ac:dyDescent="0.2">
      <c r="D3598" s="8"/>
    </row>
    <row r="3599" spans="4:4" x14ac:dyDescent="0.2">
      <c r="D3599" s="8"/>
    </row>
    <row r="3600" spans="4:4" x14ac:dyDescent="0.2">
      <c r="D3600" s="8"/>
    </row>
    <row r="3601" spans="4:4" x14ac:dyDescent="0.2">
      <c r="D3601" s="8"/>
    </row>
    <row r="3602" spans="4:4" x14ac:dyDescent="0.2">
      <c r="D3602" s="8"/>
    </row>
    <row r="3603" spans="4:4" x14ac:dyDescent="0.2">
      <c r="D3603" s="8"/>
    </row>
    <row r="3604" spans="4:4" x14ac:dyDescent="0.2">
      <c r="D3604" s="8"/>
    </row>
    <row r="3605" spans="4:4" x14ac:dyDescent="0.2">
      <c r="D3605" s="8"/>
    </row>
    <row r="3606" spans="4:4" x14ac:dyDescent="0.2">
      <c r="D3606" s="8"/>
    </row>
    <row r="3607" spans="4:4" x14ac:dyDescent="0.2">
      <c r="D3607" s="8"/>
    </row>
    <row r="3608" spans="4:4" x14ac:dyDescent="0.2">
      <c r="D3608" s="8"/>
    </row>
    <row r="3609" spans="4:4" x14ac:dyDescent="0.2">
      <c r="D3609" s="8"/>
    </row>
    <row r="3610" spans="4:4" x14ac:dyDescent="0.2">
      <c r="D3610" s="8"/>
    </row>
    <row r="3611" spans="4:4" x14ac:dyDescent="0.2">
      <c r="D3611" s="8"/>
    </row>
    <row r="3612" spans="4:4" x14ac:dyDescent="0.2">
      <c r="D3612" s="8"/>
    </row>
    <row r="3613" spans="4:4" x14ac:dyDescent="0.2">
      <c r="D3613" s="8"/>
    </row>
    <row r="3614" spans="4:4" x14ac:dyDescent="0.2">
      <c r="D3614" s="8"/>
    </row>
    <row r="3615" spans="4:4" x14ac:dyDescent="0.2">
      <c r="D3615" s="8"/>
    </row>
    <row r="3616" spans="4:4" x14ac:dyDescent="0.2">
      <c r="D3616" s="8"/>
    </row>
    <row r="3617" spans="4:4" x14ac:dyDescent="0.2">
      <c r="D3617" s="8"/>
    </row>
    <row r="3618" spans="4:4" x14ac:dyDescent="0.2">
      <c r="D3618" s="8"/>
    </row>
    <row r="3619" spans="4:4" x14ac:dyDescent="0.2">
      <c r="D3619" s="8"/>
    </row>
    <row r="3620" spans="4:4" x14ac:dyDescent="0.2">
      <c r="D3620" s="8"/>
    </row>
    <row r="3621" spans="4:4" x14ac:dyDescent="0.2">
      <c r="D3621" s="8"/>
    </row>
    <row r="3622" spans="4:4" x14ac:dyDescent="0.2">
      <c r="D3622" s="8"/>
    </row>
    <row r="3623" spans="4:4" x14ac:dyDescent="0.2">
      <c r="D3623" s="8"/>
    </row>
    <row r="3624" spans="4:4" x14ac:dyDescent="0.2">
      <c r="D3624" s="8"/>
    </row>
    <row r="3625" spans="4:4" x14ac:dyDescent="0.2">
      <c r="D3625" s="8"/>
    </row>
    <row r="3626" spans="4:4" x14ac:dyDescent="0.2">
      <c r="D3626" s="8"/>
    </row>
    <row r="3627" spans="4:4" x14ac:dyDescent="0.2">
      <c r="D3627" s="8"/>
    </row>
    <row r="3628" spans="4:4" x14ac:dyDescent="0.2">
      <c r="D3628" s="8"/>
    </row>
    <row r="3629" spans="4:4" x14ac:dyDescent="0.2">
      <c r="D3629" s="8"/>
    </row>
    <row r="3630" spans="4:4" x14ac:dyDescent="0.2">
      <c r="D3630" s="8"/>
    </row>
    <row r="3631" spans="4:4" x14ac:dyDescent="0.2">
      <c r="D3631" s="8"/>
    </row>
    <row r="3632" spans="4:4" x14ac:dyDescent="0.2">
      <c r="D3632" s="8"/>
    </row>
    <row r="3633" spans="4:4" x14ac:dyDescent="0.2">
      <c r="D3633" s="8"/>
    </row>
    <row r="3634" spans="4:4" x14ac:dyDescent="0.2">
      <c r="D3634" s="8"/>
    </row>
    <row r="3635" spans="4:4" x14ac:dyDescent="0.2">
      <c r="D3635" s="8"/>
    </row>
    <row r="3636" spans="4:4" x14ac:dyDescent="0.2">
      <c r="D3636" s="8"/>
    </row>
    <row r="3637" spans="4:4" x14ac:dyDescent="0.2">
      <c r="D3637" s="8"/>
    </row>
    <row r="3638" spans="4:4" x14ac:dyDescent="0.2">
      <c r="D3638" s="8"/>
    </row>
    <row r="3639" spans="4:4" x14ac:dyDescent="0.2">
      <c r="D3639" s="8"/>
    </row>
    <row r="3640" spans="4:4" x14ac:dyDescent="0.2">
      <c r="D3640" s="8"/>
    </row>
    <row r="3641" spans="4:4" x14ac:dyDescent="0.2">
      <c r="D3641" s="8"/>
    </row>
    <row r="3642" spans="4:4" x14ac:dyDescent="0.2">
      <c r="D3642" s="8"/>
    </row>
    <row r="3643" spans="4:4" x14ac:dyDescent="0.2">
      <c r="D3643" s="8"/>
    </row>
    <row r="3644" spans="4:4" x14ac:dyDescent="0.2">
      <c r="D3644" s="8"/>
    </row>
    <row r="3645" spans="4:4" x14ac:dyDescent="0.2">
      <c r="D3645" s="8"/>
    </row>
    <row r="3646" spans="4:4" x14ac:dyDescent="0.2">
      <c r="D3646" s="8"/>
    </row>
    <row r="3647" spans="4:4" x14ac:dyDescent="0.2">
      <c r="D3647" s="8"/>
    </row>
    <row r="3648" spans="4:4" x14ac:dyDescent="0.2">
      <c r="D3648" s="8"/>
    </row>
    <row r="3649" spans="4:4" x14ac:dyDescent="0.2">
      <c r="D3649" s="8"/>
    </row>
    <row r="3650" spans="4:4" x14ac:dyDescent="0.2">
      <c r="D3650" s="8"/>
    </row>
    <row r="3651" spans="4:4" x14ac:dyDescent="0.2">
      <c r="D3651" s="8"/>
    </row>
    <row r="3652" spans="4:4" x14ac:dyDescent="0.2">
      <c r="D3652" s="8"/>
    </row>
    <row r="3653" spans="4:4" x14ac:dyDescent="0.2">
      <c r="D3653" s="8"/>
    </row>
    <row r="3654" spans="4:4" x14ac:dyDescent="0.2">
      <c r="D3654" s="8"/>
    </row>
    <row r="3655" spans="4:4" x14ac:dyDescent="0.2">
      <c r="D3655" s="8"/>
    </row>
    <row r="3656" spans="4:4" x14ac:dyDescent="0.2">
      <c r="D3656" s="8"/>
    </row>
    <row r="3657" spans="4:4" x14ac:dyDescent="0.2">
      <c r="D3657" s="8"/>
    </row>
    <row r="3658" spans="4:4" x14ac:dyDescent="0.2">
      <c r="D3658" s="8"/>
    </row>
    <row r="3659" spans="4:4" x14ac:dyDescent="0.2">
      <c r="D3659" s="8"/>
    </row>
    <row r="3660" spans="4:4" x14ac:dyDescent="0.2">
      <c r="D3660" s="8"/>
    </row>
    <row r="3661" spans="4:4" x14ac:dyDescent="0.2">
      <c r="D3661" s="8"/>
    </row>
    <row r="3662" spans="4:4" x14ac:dyDescent="0.2">
      <c r="D3662" s="8"/>
    </row>
    <row r="3663" spans="4:4" x14ac:dyDescent="0.2">
      <c r="D3663" s="8"/>
    </row>
    <row r="3664" spans="4:4" x14ac:dyDescent="0.2">
      <c r="D3664" s="8"/>
    </row>
    <row r="3665" spans="4:4" x14ac:dyDescent="0.2">
      <c r="D3665" s="8"/>
    </row>
    <row r="3666" spans="4:4" x14ac:dyDescent="0.2">
      <c r="D3666" s="8"/>
    </row>
    <row r="3667" spans="4:4" x14ac:dyDescent="0.2">
      <c r="D3667" s="8"/>
    </row>
    <row r="3668" spans="4:4" x14ac:dyDescent="0.2">
      <c r="D3668" s="8"/>
    </row>
    <row r="3669" spans="4:4" x14ac:dyDescent="0.2">
      <c r="D3669" s="8"/>
    </row>
    <row r="3670" spans="4:4" x14ac:dyDescent="0.2">
      <c r="D3670" s="8"/>
    </row>
    <row r="3671" spans="4:4" x14ac:dyDescent="0.2">
      <c r="D3671" s="8"/>
    </row>
    <row r="3672" spans="4:4" x14ac:dyDescent="0.2">
      <c r="D3672" s="8"/>
    </row>
    <row r="3673" spans="4:4" x14ac:dyDescent="0.2">
      <c r="D3673" s="8"/>
    </row>
    <row r="3674" spans="4:4" x14ac:dyDescent="0.2">
      <c r="D3674" s="8"/>
    </row>
    <row r="3675" spans="4:4" x14ac:dyDescent="0.2">
      <c r="D3675" s="8"/>
    </row>
    <row r="3676" spans="4:4" x14ac:dyDescent="0.2">
      <c r="D3676" s="8"/>
    </row>
    <row r="3677" spans="4:4" x14ac:dyDescent="0.2">
      <c r="D3677" s="8"/>
    </row>
    <row r="3678" spans="4:4" x14ac:dyDescent="0.2">
      <c r="D3678" s="8"/>
    </row>
    <row r="3679" spans="4:4" x14ac:dyDescent="0.2">
      <c r="D3679" s="8"/>
    </row>
    <row r="3680" spans="4:4" x14ac:dyDescent="0.2">
      <c r="D3680" s="8"/>
    </row>
    <row r="3681" spans="4:4" x14ac:dyDescent="0.2">
      <c r="D3681" s="8"/>
    </row>
    <row r="3682" spans="4:4" x14ac:dyDescent="0.2">
      <c r="D3682" s="8"/>
    </row>
    <row r="3683" spans="4:4" x14ac:dyDescent="0.2">
      <c r="D3683" s="8"/>
    </row>
    <row r="3684" spans="4:4" x14ac:dyDescent="0.2">
      <c r="D3684" s="8"/>
    </row>
    <row r="3685" spans="4:4" x14ac:dyDescent="0.2">
      <c r="D3685" s="8"/>
    </row>
    <row r="3686" spans="4:4" x14ac:dyDescent="0.2">
      <c r="D3686" s="8"/>
    </row>
    <row r="3687" spans="4:4" x14ac:dyDescent="0.2">
      <c r="D3687" s="8"/>
    </row>
    <row r="3688" spans="4:4" x14ac:dyDescent="0.2">
      <c r="D3688" s="8"/>
    </row>
    <row r="3689" spans="4:4" x14ac:dyDescent="0.2">
      <c r="D3689" s="8"/>
    </row>
    <row r="3690" spans="4:4" x14ac:dyDescent="0.2">
      <c r="D3690" s="8"/>
    </row>
    <row r="3691" spans="4:4" x14ac:dyDescent="0.2">
      <c r="D3691" s="8"/>
    </row>
    <row r="3692" spans="4:4" x14ac:dyDescent="0.2">
      <c r="D3692" s="8"/>
    </row>
    <row r="3693" spans="4:4" x14ac:dyDescent="0.2">
      <c r="D3693" s="8"/>
    </row>
    <row r="3694" spans="4:4" x14ac:dyDescent="0.2">
      <c r="D3694" s="8"/>
    </row>
    <row r="3695" spans="4:4" x14ac:dyDescent="0.2">
      <c r="D3695" s="8"/>
    </row>
    <row r="3696" spans="4:4" x14ac:dyDescent="0.2">
      <c r="D3696" s="8"/>
    </row>
    <row r="3697" spans="4:4" x14ac:dyDescent="0.2">
      <c r="D3697" s="8"/>
    </row>
    <row r="3698" spans="4:4" x14ac:dyDescent="0.2">
      <c r="D3698" s="8"/>
    </row>
    <row r="3699" spans="4:4" x14ac:dyDescent="0.2">
      <c r="D3699" s="8"/>
    </row>
    <row r="3700" spans="4:4" x14ac:dyDescent="0.2">
      <c r="D3700" s="8"/>
    </row>
    <row r="3701" spans="4:4" x14ac:dyDescent="0.2">
      <c r="D3701" s="8"/>
    </row>
    <row r="3702" spans="4:4" x14ac:dyDescent="0.2">
      <c r="D3702" s="8"/>
    </row>
    <row r="3703" spans="4:4" x14ac:dyDescent="0.2">
      <c r="D3703" s="8"/>
    </row>
    <row r="3704" spans="4:4" x14ac:dyDescent="0.2">
      <c r="D3704" s="8"/>
    </row>
    <row r="3705" spans="4:4" x14ac:dyDescent="0.2">
      <c r="D3705" s="8"/>
    </row>
    <row r="3706" spans="4:4" x14ac:dyDescent="0.2">
      <c r="D3706" s="8"/>
    </row>
    <row r="3707" spans="4:4" x14ac:dyDescent="0.2">
      <c r="D3707" s="8"/>
    </row>
    <row r="3708" spans="4:4" x14ac:dyDescent="0.2">
      <c r="D3708" s="8"/>
    </row>
    <row r="3709" spans="4:4" x14ac:dyDescent="0.2">
      <c r="D3709" s="8"/>
    </row>
    <row r="3710" spans="4:4" x14ac:dyDescent="0.2">
      <c r="D3710" s="8"/>
    </row>
    <row r="3711" spans="4:4" x14ac:dyDescent="0.2">
      <c r="D3711" s="8"/>
    </row>
    <row r="3712" spans="4:4" x14ac:dyDescent="0.2">
      <c r="D3712" s="8"/>
    </row>
    <row r="3713" spans="4:4" x14ac:dyDescent="0.2">
      <c r="D3713" s="8"/>
    </row>
    <row r="3714" spans="4:4" x14ac:dyDescent="0.2">
      <c r="D3714" s="8"/>
    </row>
    <row r="3715" spans="4:4" x14ac:dyDescent="0.2">
      <c r="D3715" s="8"/>
    </row>
    <row r="3716" spans="4:4" x14ac:dyDescent="0.2">
      <c r="D3716" s="8"/>
    </row>
    <row r="3717" spans="4:4" x14ac:dyDescent="0.2">
      <c r="D3717" s="8"/>
    </row>
    <row r="3718" spans="4:4" x14ac:dyDescent="0.2">
      <c r="D3718" s="8"/>
    </row>
    <row r="3719" spans="4:4" x14ac:dyDescent="0.2">
      <c r="D3719" s="8"/>
    </row>
    <row r="3720" spans="4:4" x14ac:dyDescent="0.2">
      <c r="D3720" s="8"/>
    </row>
    <row r="3721" spans="4:4" x14ac:dyDescent="0.2">
      <c r="D3721" s="8"/>
    </row>
    <row r="3722" spans="4:4" x14ac:dyDescent="0.2">
      <c r="D3722" s="8"/>
    </row>
    <row r="3723" spans="4:4" x14ac:dyDescent="0.2">
      <c r="D3723" s="8"/>
    </row>
    <row r="3724" spans="4:4" x14ac:dyDescent="0.2">
      <c r="D3724" s="8"/>
    </row>
    <row r="3725" spans="4:4" x14ac:dyDescent="0.2">
      <c r="D3725" s="8"/>
    </row>
    <row r="3726" spans="4:4" x14ac:dyDescent="0.2">
      <c r="D3726" s="8"/>
    </row>
    <row r="3727" spans="4:4" x14ac:dyDescent="0.2">
      <c r="D3727" s="8"/>
    </row>
    <row r="3728" spans="4:4" x14ac:dyDescent="0.2">
      <c r="D3728" s="8"/>
    </row>
    <row r="3729" spans="4:4" x14ac:dyDescent="0.2">
      <c r="D3729" s="8"/>
    </row>
    <row r="3730" spans="4:4" x14ac:dyDescent="0.2">
      <c r="D3730" s="8"/>
    </row>
    <row r="3731" spans="4:4" x14ac:dyDescent="0.2">
      <c r="D3731" s="8"/>
    </row>
    <row r="3732" spans="4:4" x14ac:dyDescent="0.2">
      <c r="D3732" s="8"/>
    </row>
    <row r="3733" spans="4:4" x14ac:dyDescent="0.2">
      <c r="D3733" s="8"/>
    </row>
    <row r="3734" spans="4:4" x14ac:dyDescent="0.2">
      <c r="D3734" s="8"/>
    </row>
    <row r="3735" spans="4:4" x14ac:dyDescent="0.2">
      <c r="D3735" s="8"/>
    </row>
    <row r="3736" spans="4:4" x14ac:dyDescent="0.2">
      <c r="D3736" s="8"/>
    </row>
    <row r="3737" spans="4:4" x14ac:dyDescent="0.2">
      <c r="D3737" s="8"/>
    </row>
    <row r="3738" spans="4:4" x14ac:dyDescent="0.2">
      <c r="D3738" s="8"/>
    </row>
    <row r="3739" spans="4:4" x14ac:dyDescent="0.2">
      <c r="D3739" s="8"/>
    </row>
    <row r="3740" spans="4:4" x14ac:dyDescent="0.2">
      <c r="D3740" s="8"/>
    </row>
    <row r="3741" spans="4:4" x14ac:dyDescent="0.2">
      <c r="D3741" s="8"/>
    </row>
    <row r="3742" spans="4:4" x14ac:dyDescent="0.2">
      <c r="D3742" s="8"/>
    </row>
    <row r="3743" spans="4:4" x14ac:dyDescent="0.2">
      <c r="D3743" s="8"/>
    </row>
    <row r="3744" spans="4:4" x14ac:dyDescent="0.2">
      <c r="D3744" s="8"/>
    </row>
    <row r="3745" spans="4:4" x14ac:dyDescent="0.2">
      <c r="D3745" s="8"/>
    </row>
    <row r="3746" spans="4:4" x14ac:dyDescent="0.2">
      <c r="D3746" s="8"/>
    </row>
    <row r="3747" spans="4:4" x14ac:dyDescent="0.2">
      <c r="D3747" s="8"/>
    </row>
    <row r="3748" spans="4:4" x14ac:dyDescent="0.2">
      <c r="D3748" s="8"/>
    </row>
    <row r="3749" spans="4:4" x14ac:dyDescent="0.2">
      <c r="D3749" s="8"/>
    </row>
    <row r="3750" spans="4:4" x14ac:dyDescent="0.2">
      <c r="D3750" s="8"/>
    </row>
    <row r="3751" spans="4:4" x14ac:dyDescent="0.2">
      <c r="D3751" s="8"/>
    </row>
    <row r="3752" spans="4:4" x14ac:dyDescent="0.2">
      <c r="D3752" s="8"/>
    </row>
    <row r="3753" spans="4:4" x14ac:dyDescent="0.2">
      <c r="D3753" s="8"/>
    </row>
    <row r="3754" spans="4:4" x14ac:dyDescent="0.2">
      <c r="D3754" s="8"/>
    </row>
    <row r="3755" spans="4:4" x14ac:dyDescent="0.2">
      <c r="D3755" s="8"/>
    </row>
    <row r="3756" spans="4:4" x14ac:dyDescent="0.2">
      <c r="D3756" s="8"/>
    </row>
    <row r="3757" spans="4:4" x14ac:dyDescent="0.2">
      <c r="D3757" s="8"/>
    </row>
    <row r="3758" spans="4:4" x14ac:dyDescent="0.2">
      <c r="D3758" s="8"/>
    </row>
    <row r="3759" spans="4:4" x14ac:dyDescent="0.2">
      <c r="D3759" s="8"/>
    </row>
    <row r="3760" spans="4:4" x14ac:dyDescent="0.2">
      <c r="D3760" s="8"/>
    </row>
    <row r="3761" spans="4:4" x14ac:dyDescent="0.2">
      <c r="D3761" s="8"/>
    </row>
    <row r="3762" spans="4:4" x14ac:dyDescent="0.2">
      <c r="D3762" s="8"/>
    </row>
    <row r="3763" spans="4:4" x14ac:dyDescent="0.2">
      <c r="D3763" s="8"/>
    </row>
    <row r="3764" spans="4:4" x14ac:dyDescent="0.2">
      <c r="D3764" s="8"/>
    </row>
    <row r="3765" spans="4:4" x14ac:dyDescent="0.2">
      <c r="D3765" s="8"/>
    </row>
    <row r="3766" spans="4:4" x14ac:dyDescent="0.2">
      <c r="D3766" s="8"/>
    </row>
    <row r="3767" spans="4:4" x14ac:dyDescent="0.2">
      <c r="D3767" s="8"/>
    </row>
    <row r="3768" spans="4:4" x14ac:dyDescent="0.2">
      <c r="D3768" s="8"/>
    </row>
    <row r="3769" spans="4:4" x14ac:dyDescent="0.2">
      <c r="D3769" s="8"/>
    </row>
    <row r="3770" spans="4:4" x14ac:dyDescent="0.2">
      <c r="D3770" s="8"/>
    </row>
    <row r="3771" spans="4:4" x14ac:dyDescent="0.2">
      <c r="D3771" s="8"/>
    </row>
    <row r="3772" spans="4:4" x14ac:dyDescent="0.2">
      <c r="D3772" s="8"/>
    </row>
    <row r="3773" spans="4:4" x14ac:dyDescent="0.2">
      <c r="D3773" s="8"/>
    </row>
    <row r="3774" spans="4:4" x14ac:dyDescent="0.2">
      <c r="D3774" s="8"/>
    </row>
    <row r="3775" spans="4:4" x14ac:dyDescent="0.2">
      <c r="D3775" s="8"/>
    </row>
    <row r="3776" spans="4:4" x14ac:dyDescent="0.2">
      <c r="D3776" s="8"/>
    </row>
    <row r="3777" spans="4:4" x14ac:dyDescent="0.2">
      <c r="D3777" s="8"/>
    </row>
    <row r="3778" spans="4:4" x14ac:dyDescent="0.2">
      <c r="D3778" s="8"/>
    </row>
    <row r="3779" spans="4:4" x14ac:dyDescent="0.2">
      <c r="D3779" s="8"/>
    </row>
    <row r="3780" spans="4:4" x14ac:dyDescent="0.2">
      <c r="D3780" s="8"/>
    </row>
    <row r="3781" spans="4:4" x14ac:dyDescent="0.2">
      <c r="D3781" s="8"/>
    </row>
    <row r="3782" spans="4:4" x14ac:dyDescent="0.2">
      <c r="D3782" s="8"/>
    </row>
    <row r="3783" spans="4:4" x14ac:dyDescent="0.2">
      <c r="D3783" s="8"/>
    </row>
    <row r="3784" spans="4:4" x14ac:dyDescent="0.2">
      <c r="D3784" s="8"/>
    </row>
    <row r="3785" spans="4:4" x14ac:dyDescent="0.2">
      <c r="D3785" s="8"/>
    </row>
    <row r="3786" spans="4:4" x14ac:dyDescent="0.2">
      <c r="D3786" s="8"/>
    </row>
    <row r="3787" spans="4:4" x14ac:dyDescent="0.2">
      <c r="D3787" s="8"/>
    </row>
    <row r="3788" spans="4:4" x14ac:dyDescent="0.2">
      <c r="D3788" s="8"/>
    </row>
    <row r="3789" spans="4:4" x14ac:dyDescent="0.2">
      <c r="D3789" s="8"/>
    </row>
    <row r="3790" spans="4:4" x14ac:dyDescent="0.2">
      <c r="D3790" s="8"/>
    </row>
    <row r="3791" spans="4:4" x14ac:dyDescent="0.2">
      <c r="D3791" s="8"/>
    </row>
    <row r="3792" spans="4:4" x14ac:dyDescent="0.2">
      <c r="D3792" s="8"/>
    </row>
    <row r="3793" spans="4:4" x14ac:dyDescent="0.2">
      <c r="D3793" s="8"/>
    </row>
    <row r="3794" spans="4:4" x14ac:dyDescent="0.2">
      <c r="D3794" s="8"/>
    </row>
    <row r="3795" spans="4:4" x14ac:dyDescent="0.2">
      <c r="D3795" s="8"/>
    </row>
    <row r="3796" spans="4:4" x14ac:dyDescent="0.2">
      <c r="D3796" s="8"/>
    </row>
    <row r="3797" spans="4:4" x14ac:dyDescent="0.2">
      <c r="D3797" s="8"/>
    </row>
    <row r="3798" spans="4:4" x14ac:dyDescent="0.2">
      <c r="D3798" s="8"/>
    </row>
    <row r="3799" spans="4:4" x14ac:dyDescent="0.2">
      <c r="D3799" s="8"/>
    </row>
    <row r="3800" spans="4:4" x14ac:dyDescent="0.2">
      <c r="D3800" s="8"/>
    </row>
    <row r="3801" spans="4:4" x14ac:dyDescent="0.2">
      <c r="D3801" s="8"/>
    </row>
    <row r="3802" spans="4:4" x14ac:dyDescent="0.2">
      <c r="D3802" s="8"/>
    </row>
    <row r="3803" spans="4:4" x14ac:dyDescent="0.2">
      <c r="D3803" s="8"/>
    </row>
    <row r="3804" spans="4:4" x14ac:dyDescent="0.2">
      <c r="D3804" s="8"/>
    </row>
    <row r="3805" spans="4:4" x14ac:dyDescent="0.2">
      <c r="D3805" s="8"/>
    </row>
    <row r="3806" spans="4:4" x14ac:dyDescent="0.2">
      <c r="D3806" s="8"/>
    </row>
    <row r="3807" spans="4:4" x14ac:dyDescent="0.2">
      <c r="D3807" s="8"/>
    </row>
    <row r="3808" spans="4:4" x14ac:dyDescent="0.2">
      <c r="D3808" s="8"/>
    </row>
    <row r="3809" spans="4:4" x14ac:dyDescent="0.2">
      <c r="D3809" s="8"/>
    </row>
    <row r="3810" spans="4:4" x14ac:dyDescent="0.2">
      <c r="D3810" s="8"/>
    </row>
    <row r="3811" spans="4:4" x14ac:dyDescent="0.2">
      <c r="D3811" s="8"/>
    </row>
    <row r="3812" spans="4:4" x14ac:dyDescent="0.2">
      <c r="D3812" s="8"/>
    </row>
    <row r="3813" spans="4:4" x14ac:dyDescent="0.2">
      <c r="D3813" s="8"/>
    </row>
    <row r="3814" spans="4:4" x14ac:dyDescent="0.2">
      <c r="D3814" s="8"/>
    </row>
    <row r="3815" spans="4:4" x14ac:dyDescent="0.2">
      <c r="D3815" s="8"/>
    </row>
    <row r="3816" spans="4:4" x14ac:dyDescent="0.2">
      <c r="D3816" s="8"/>
    </row>
    <row r="3817" spans="4:4" x14ac:dyDescent="0.2">
      <c r="D3817" s="8"/>
    </row>
    <row r="3818" spans="4:4" x14ac:dyDescent="0.2">
      <c r="D3818" s="8"/>
    </row>
    <row r="3819" spans="4:4" x14ac:dyDescent="0.2">
      <c r="D3819" s="8"/>
    </row>
    <row r="3820" spans="4:4" x14ac:dyDescent="0.2">
      <c r="D3820" s="8"/>
    </row>
    <row r="3821" spans="4:4" x14ac:dyDescent="0.2">
      <c r="D3821" s="8"/>
    </row>
    <row r="3822" spans="4:4" x14ac:dyDescent="0.2">
      <c r="D3822" s="8"/>
    </row>
    <row r="3823" spans="4:4" x14ac:dyDescent="0.2">
      <c r="D3823" s="8"/>
    </row>
    <row r="3824" spans="4:4" x14ac:dyDescent="0.2">
      <c r="D3824" s="8"/>
    </row>
    <row r="3825" spans="4:4" x14ac:dyDescent="0.2">
      <c r="D3825" s="8"/>
    </row>
    <row r="3826" spans="4:4" x14ac:dyDescent="0.2">
      <c r="D3826" s="8"/>
    </row>
    <row r="3827" spans="4:4" x14ac:dyDescent="0.2">
      <c r="D3827" s="8"/>
    </row>
    <row r="3828" spans="4:4" x14ac:dyDescent="0.2">
      <c r="D3828" s="8"/>
    </row>
    <row r="3829" spans="4:4" x14ac:dyDescent="0.2">
      <c r="D3829" s="8"/>
    </row>
    <row r="3830" spans="4:4" x14ac:dyDescent="0.2">
      <c r="D3830" s="8"/>
    </row>
    <row r="3831" spans="4:4" x14ac:dyDescent="0.2">
      <c r="D3831" s="8"/>
    </row>
    <row r="3832" spans="4:4" x14ac:dyDescent="0.2">
      <c r="D3832" s="8"/>
    </row>
    <row r="3833" spans="4:4" x14ac:dyDescent="0.2">
      <c r="D3833" s="8"/>
    </row>
    <row r="3834" spans="4:4" x14ac:dyDescent="0.2">
      <c r="D3834" s="8"/>
    </row>
    <row r="3835" spans="4:4" x14ac:dyDescent="0.2">
      <c r="D3835" s="8"/>
    </row>
    <row r="3836" spans="4:4" x14ac:dyDescent="0.2">
      <c r="D3836" s="8"/>
    </row>
    <row r="3837" spans="4:4" x14ac:dyDescent="0.2">
      <c r="D3837" s="8"/>
    </row>
    <row r="3838" spans="4:4" x14ac:dyDescent="0.2">
      <c r="D3838" s="8"/>
    </row>
    <row r="3839" spans="4:4" x14ac:dyDescent="0.2">
      <c r="D3839" s="8"/>
    </row>
    <row r="3840" spans="4:4" x14ac:dyDescent="0.2">
      <c r="D3840" s="8"/>
    </row>
    <row r="3841" spans="4:4" x14ac:dyDescent="0.2">
      <c r="D3841" s="8"/>
    </row>
    <row r="3842" spans="4:4" x14ac:dyDescent="0.2">
      <c r="D3842" s="8"/>
    </row>
    <row r="3843" spans="4:4" x14ac:dyDescent="0.2">
      <c r="D3843" s="8"/>
    </row>
    <row r="3844" spans="4:4" x14ac:dyDescent="0.2">
      <c r="D3844" s="8"/>
    </row>
    <row r="3845" spans="4:4" x14ac:dyDescent="0.2">
      <c r="D3845" s="8"/>
    </row>
    <row r="3846" spans="4:4" x14ac:dyDescent="0.2">
      <c r="D3846" s="8"/>
    </row>
    <row r="3847" spans="4:4" x14ac:dyDescent="0.2">
      <c r="D3847" s="8"/>
    </row>
    <row r="3848" spans="4:4" x14ac:dyDescent="0.2">
      <c r="D3848" s="8"/>
    </row>
    <row r="3849" spans="4:4" x14ac:dyDescent="0.2">
      <c r="D3849" s="8"/>
    </row>
    <row r="3850" spans="4:4" x14ac:dyDescent="0.2">
      <c r="D3850" s="8"/>
    </row>
    <row r="3851" spans="4:4" x14ac:dyDescent="0.2">
      <c r="D3851" s="8"/>
    </row>
    <row r="3852" spans="4:4" x14ac:dyDescent="0.2">
      <c r="D3852" s="8"/>
    </row>
    <row r="3853" spans="4:4" x14ac:dyDescent="0.2">
      <c r="D3853" s="8"/>
    </row>
    <row r="3854" spans="4:4" x14ac:dyDescent="0.2">
      <c r="D3854" s="8"/>
    </row>
    <row r="3855" spans="4:4" x14ac:dyDescent="0.2">
      <c r="D3855" s="8"/>
    </row>
    <row r="3856" spans="4:4" x14ac:dyDescent="0.2">
      <c r="D3856" s="8"/>
    </row>
    <row r="3857" spans="4:4" x14ac:dyDescent="0.2">
      <c r="D3857" s="8"/>
    </row>
    <row r="3858" spans="4:4" x14ac:dyDescent="0.2">
      <c r="D3858" s="8"/>
    </row>
    <row r="3859" spans="4:4" x14ac:dyDescent="0.2">
      <c r="D3859" s="8"/>
    </row>
    <row r="3860" spans="4:4" x14ac:dyDescent="0.2">
      <c r="D3860" s="8"/>
    </row>
    <row r="3861" spans="4:4" x14ac:dyDescent="0.2">
      <c r="D3861" s="8"/>
    </row>
    <row r="3862" spans="4:4" x14ac:dyDescent="0.2">
      <c r="D3862" s="8"/>
    </row>
    <row r="3863" spans="4:4" x14ac:dyDescent="0.2">
      <c r="D3863" s="8"/>
    </row>
    <row r="3864" spans="4:4" x14ac:dyDescent="0.2">
      <c r="D3864" s="8"/>
    </row>
    <row r="3865" spans="4:4" x14ac:dyDescent="0.2">
      <c r="D3865" s="8"/>
    </row>
    <row r="3866" spans="4:4" x14ac:dyDescent="0.2">
      <c r="D3866" s="8"/>
    </row>
    <row r="3867" spans="4:4" x14ac:dyDescent="0.2">
      <c r="D3867" s="8"/>
    </row>
    <row r="3868" spans="4:4" x14ac:dyDescent="0.2">
      <c r="D3868" s="8"/>
    </row>
    <row r="3869" spans="4:4" x14ac:dyDescent="0.2">
      <c r="D3869" s="8"/>
    </row>
    <row r="3870" spans="4:4" x14ac:dyDescent="0.2">
      <c r="D3870" s="8"/>
    </row>
    <row r="3871" spans="4:4" x14ac:dyDescent="0.2">
      <c r="D3871" s="8"/>
    </row>
    <row r="3872" spans="4:4" x14ac:dyDescent="0.2">
      <c r="D3872" s="8"/>
    </row>
    <row r="3873" spans="4:4" x14ac:dyDescent="0.2">
      <c r="D3873" s="8"/>
    </row>
    <row r="3874" spans="4:4" x14ac:dyDescent="0.2">
      <c r="D3874" s="8"/>
    </row>
    <row r="3875" spans="4:4" x14ac:dyDescent="0.2">
      <c r="D3875" s="8"/>
    </row>
    <row r="3876" spans="4:4" x14ac:dyDescent="0.2">
      <c r="D3876" s="8"/>
    </row>
    <row r="3877" spans="4:4" x14ac:dyDescent="0.2">
      <c r="D3877" s="8"/>
    </row>
    <row r="3878" spans="4:4" x14ac:dyDescent="0.2">
      <c r="D3878" s="8"/>
    </row>
    <row r="3879" spans="4:4" x14ac:dyDescent="0.2">
      <c r="D3879" s="8"/>
    </row>
    <row r="3880" spans="4:4" x14ac:dyDescent="0.2">
      <c r="D3880" s="8"/>
    </row>
    <row r="3881" spans="4:4" x14ac:dyDescent="0.2">
      <c r="D3881" s="8"/>
    </row>
    <row r="3882" spans="4:4" x14ac:dyDescent="0.2">
      <c r="D3882" s="8"/>
    </row>
    <row r="3883" spans="4:4" x14ac:dyDescent="0.2">
      <c r="D3883" s="8"/>
    </row>
    <row r="3884" spans="4:4" x14ac:dyDescent="0.2">
      <c r="D3884" s="8"/>
    </row>
    <row r="3885" spans="4:4" x14ac:dyDescent="0.2">
      <c r="D3885" s="8"/>
    </row>
    <row r="3886" spans="4:4" x14ac:dyDescent="0.2">
      <c r="D3886" s="8"/>
    </row>
    <row r="3887" spans="4:4" x14ac:dyDescent="0.2">
      <c r="D3887" s="8"/>
    </row>
    <row r="3888" spans="4:4" x14ac:dyDescent="0.2">
      <c r="D3888" s="8"/>
    </row>
    <row r="3889" spans="4:4" x14ac:dyDescent="0.2">
      <c r="D3889" s="8"/>
    </row>
    <row r="3890" spans="4:4" x14ac:dyDescent="0.2">
      <c r="D3890" s="8"/>
    </row>
    <row r="3891" spans="4:4" x14ac:dyDescent="0.2">
      <c r="D3891" s="8"/>
    </row>
    <row r="3892" spans="4:4" x14ac:dyDescent="0.2">
      <c r="D3892" s="8"/>
    </row>
    <row r="3893" spans="4:4" x14ac:dyDescent="0.2">
      <c r="D3893" s="8"/>
    </row>
    <row r="3894" spans="4:4" x14ac:dyDescent="0.2">
      <c r="D3894" s="8"/>
    </row>
    <row r="3895" spans="4:4" x14ac:dyDescent="0.2">
      <c r="D3895" s="8"/>
    </row>
    <row r="3896" spans="4:4" x14ac:dyDescent="0.2">
      <c r="D3896" s="8"/>
    </row>
    <row r="3897" spans="4:4" x14ac:dyDescent="0.2">
      <c r="D3897" s="8"/>
    </row>
    <row r="3898" spans="4:4" x14ac:dyDescent="0.2">
      <c r="D3898" s="8"/>
    </row>
    <row r="3899" spans="4:4" x14ac:dyDescent="0.2">
      <c r="D3899" s="8"/>
    </row>
    <row r="3900" spans="4:4" x14ac:dyDescent="0.2">
      <c r="D3900" s="8"/>
    </row>
    <row r="3901" spans="4:4" x14ac:dyDescent="0.2">
      <c r="D3901" s="8"/>
    </row>
    <row r="3902" spans="4:4" x14ac:dyDescent="0.2">
      <c r="D3902" s="8"/>
    </row>
    <row r="3903" spans="4:4" x14ac:dyDescent="0.2">
      <c r="D3903" s="8"/>
    </row>
    <row r="3904" spans="4:4" x14ac:dyDescent="0.2">
      <c r="D3904" s="8"/>
    </row>
    <row r="3905" spans="4:4" x14ac:dyDescent="0.2">
      <c r="D3905" s="8"/>
    </row>
    <row r="3906" spans="4:4" x14ac:dyDescent="0.2">
      <c r="D3906" s="8"/>
    </row>
    <row r="3907" spans="4:4" x14ac:dyDescent="0.2">
      <c r="D3907" s="8"/>
    </row>
    <row r="3908" spans="4:4" x14ac:dyDescent="0.2">
      <c r="D3908" s="8"/>
    </row>
    <row r="3909" spans="4:4" x14ac:dyDescent="0.2">
      <c r="D3909" s="8"/>
    </row>
    <row r="3910" spans="4:4" x14ac:dyDescent="0.2">
      <c r="D3910" s="8"/>
    </row>
    <row r="3911" spans="4:4" x14ac:dyDescent="0.2">
      <c r="D3911" s="8"/>
    </row>
    <row r="3912" spans="4:4" x14ac:dyDescent="0.2">
      <c r="D3912" s="8"/>
    </row>
    <row r="3913" spans="4:4" x14ac:dyDescent="0.2">
      <c r="D3913" s="8"/>
    </row>
    <row r="3914" spans="4:4" x14ac:dyDescent="0.2">
      <c r="D3914" s="8"/>
    </row>
    <row r="3915" spans="4:4" x14ac:dyDescent="0.2">
      <c r="D3915" s="8"/>
    </row>
    <row r="3916" spans="4:4" x14ac:dyDescent="0.2">
      <c r="D3916" s="8"/>
    </row>
    <row r="3917" spans="4:4" x14ac:dyDescent="0.2">
      <c r="D3917" s="8"/>
    </row>
    <row r="3918" spans="4:4" x14ac:dyDescent="0.2">
      <c r="D3918" s="8"/>
    </row>
    <row r="3919" spans="4:4" x14ac:dyDescent="0.2">
      <c r="D3919" s="8"/>
    </row>
    <row r="3920" spans="4:4" x14ac:dyDescent="0.2">
      <c r="D3920" s="8"/>
    </row>
    <row r="3921" spans="4:4" x14ac:dyDescent="0.2">
      <c r="D3921" s="8"/>
    </row>
    <row r="3922" spans="4:4" x14ac:dyDescent="0.2">
      <c r="D3922" s="8"/>
    </row>
    <row r="3923" spans="4:4" x14ac:dyDescent="0.2">
      <c r="D3923" s="8"/>
    </row>
    <row r="3924" spans="4:4" x14ac:dyDescent="0.2">
      <c r="D3924" s="8"/>
    </row>
    <row r="3925" spans="4:4" x14ac:dyDescent="0.2">
      <c r="D3925" s="8"/>
    </row>
    <row r="3926" spans="4:4" x14ac:dyDescent="0.2">
      <c r="D3926" s="8"/>
    </row>
    <row r="3927" spans="4:4" x14ac:dyDescent="0.2">
      <c r="D3927" s="8"/>
    </row>
    <row r="3928" spans="4:4" x14ac:dyDescent="0.2">
      <c r="D3928" s="8"/>
    </row>
    <row r="3929" spans="4:4" x14ac:dyDescent="0.2">
      <c r="D3929" s="8"/>
    </row>
    <row r="3930" spans="4:4" x14ac:dyDescent="0.2">
      <c r="D3930" s="8"/>
    </row>
    <row r="3931" spans="4:4" x14ac:dyDescent="0.2">
      <c r="D3931" s="8"/>
    </row>
    <row r="3932" spans="4:4" x14ac:dyDescent="0.2">
      <c r="D3932" s="8"/>
    </row>
    <row r="3933" spans="4:4" x14ac:dyDescent="0.2">
      <c r="D3933" s="8"/>
    </row>
    <row r="3934" spans="4:4" x14ac:dyDescent="0.2">
      <c r="D3934" s="8"/>
    </row>
    <row r="3935" spans="4:4" x14ac:dyDescent="0.2">
      <c r="D3935" s="8"/>
    </row>
    <row r="3936" spans="4:4" x14ac:dyDescent="0.2">
      <c r="D3936" s="8"/>
    </row>
    <row r="3937" spans="4:4" x14ac:dyDescent="0.2">
      <c r="D3937" s="8"/>
    </row>
    <row r="3938" spans="4:4" x14ac:dyDescent="0.2">
      <c r="D3938" s="8"/>
    </row>
    <row r="3939" spans="4:4" x14ac:dyDescent="0.2">
      <c r="D3939" s="8"/>
    </row>
    <row r="3940" spans="4:4" x14ac:dyDescent="0.2">
      <c r="D3940" s="8"/>
    </row>
    <row r="3941" spans="4:4" x14ac:dyDescent="0.2">
      <c r="D3941" s="8"/>
    </row>
    <row r="3942" spans="4:4" x14ac:dyDescent="0.2">
      <c r="D3942" s="8"/>
    </row>
    <row r="3943" spans="4:4" x14ac:dyDescent="0.2">
      <c r="D3943" s="8"/>
    </row>
    <row r="3944" spans="4:4" x14ac:dyDescent="0.2">
      <c r="D3944" s="8"/>
    </row>
    <row r="3945" spans="4:4" x14ac:dyDescent="0.2">
      <c r="D3945" s="8"/>
    </row>
    <row r="3946" spans="4:4" x14ac:dyDescent="0.2">
      <c r="D3946" s="8"/>
    </row>
    <row r="3947" spans="4:4" x14ac:dyDescent="0.2">
      <c r="D3947" s="8"/>
    </row>
    <row r="3948" spans="4:4" x14ac:dyDescent="0.2">
      <c r="D3948" s="8"/>
    </row>
    <row r="3949" spans="4:4" x14ac:dyDescent="0.2">
      <c r="D3949" s="8"/>
    </row>
    <row r="3950" spans="4:4" x14ac:dyDescent="0.2">
      <c r="D3950" s="8"/>
    </row>
    <row r="3951" spans="4:4" x14ac:dyDescent="0.2">
      <c r="D3951" s="8"/>
    </row>
    <row r="3952" spans="4:4" x14ac:dyDescent="0.2">
      <c r="D3952" s="8"/>
    </row>
    <row r="3953" spans="4:4" x14ac:dyDescent="0.2">
      <c r="D3953" s="8"/>
    </row>
    <row r="3954" spans="4:4" x14ac:dyDescent="0.2">
      <c r="D3954" s="8"/>
    </row>
    <row r="3955" spans="4:4" x14ac:dyDescent="0.2">
      <c r="D3955" s="8"/>
    </row>
    <row r="3956" spans="4:4" x14ac:dyDescent="0.2">
      <c r="D3956" s="8"/>
    </row>
    <row r="3957" spans="4:4" x14ac:dyDescent="0.2">
      <c r="D3957" s="8"/>
    </row>
    <row r="3958" spans="4:4" x14ac:dyDescent="0.2">
      <c r="D3958" s="8"/>
    </row>
    <row r="3959" spans="4:4" x14ac:dyDescent="0.2">
      <c r="D3959" s="8"/>
    </row>
    <row r="3960" spans="4:4" x14ac:dyDescent="0.2">
      <c r="D3960" s="8"/>
    </row>
    <row r="3961" spans="4:4" x14ac:dyDescent="0.2">
      <c r="D3961" s="8"/>
    </row>
    <row r="3962" spans="4:4" x14ac:dyDescent="0.2">
      <c r="D3962" s="8"/>
    </row>
    <row r="3963" spans="4:4" x14ac:dyDescent="0.2">
      <c r="D3963" s="8"/>
    </row>
    <row r="3964" spans="4:4" x14ac:dyDescent="0.2">
      <c r="D3964" s="8"/>
    </row>
    <row r="3965" spans="4:4" x14ac:dyDescent="0.2">
      <c r="D3965" s="8"/>
    </row>
    <row r="3966" spans="4:4" x14ac:dyDescent="0.2">
      <c r="D3966" s="8"/>
    </row>
    <row r="3967" spans="4:4" x14ac:dyDescent="0.2">
      <c r="D3967" s="8"/>
    </row>
    <row r="3968" spans="4:4" x14ac:dyDescent="0.2">
      <c r="D3968" s="8"/>
    </row>
    <row r="3969" spans="4:4" x14ac:dyDescent="0.2">
      <c r="D3969" s="8"/>
    </row>
    <row r="3970" spans="4:4" x14ac:dyDescent="0.2">
      <c r="D3970" s="8"/>
    </row>
    <row r="3971" spans="4:4" x14ac:dyDescent="0.2">
      <c r="D3971" s="8"/>
    </row>
    <row r="3972" spans="4:4" x14ac:dyDescent="0.2">
      <c r="D3972" s="8"/>
    </row>
    <row r="3973" spans="4:4" x14ac:dyDescent="0.2">
      <c r="D3973" s="8"/>
    </row>
    <row r="3974" spans="4:4" x14ac:dyDescent="0.2">
      <c r="D3974" s="8"/>
    </row>
    <row r="3975" spans="4:4" x14ac:dyDescent="0.2">
      <c r="D3975" s="8"/>
    </row>
    <row r="3976" spans="4:4" x14ac:dyDescent="0.2">
      <c r="D3976" s="8"/>
    </row>
    <row r="3977" spans="4:4" x14ac:dyDescent="0.2">
      <c r="D3977" s="8"/>
    </row>
    <row r="3978" spans="4:4" x14ac:dyDescent="0.2">
      <c r="D3978" s="8"/>
    </row>
    <row r="3979" spans="4:4" x14ac:dyDescent="0.2">
      <c r="D3979" s="8"/>
    </row>
    <row r="3980" spans="4:4" x14ac:dyDescent="0.2">
      <c r="D3980" s="8"/>
    </row>
    <row r="3981" spans="4:4" x14ac:dyDescent="0.2">
      <c r="D3981" s="8"/>
    </row>
    <row r="3982" spans="4:4" x14ac:dyDescent="0.2">
      <c r="D3982" s="8"/>
    </row>
    <row r="3983" spans="4:4" x14ac:dyDescent="0.2">
      <c r="D3983" s="8"/>
    </row>
    <row r="3984" spans="4:4" x14ac:dyDescent="0.2">
      <c r="D3984" s="8"/>
    </row>
    <row r="3985" spans="4:4" x14ac:dyDescent="0.2">
      <c r="D3985" s="8"/>
    </row>
    <row r="3986" spans="4:4" x14ac:dyDescent="0.2">
      <c r="D3986" s="8"/>
    </row>
    <row r="3987" spans="4:4" x14ac:dyDescent="0.2">
      <c r="D3987" s="8"/>
    </row>
    <row r="3988" spans="4:4" x14ac:dyDescent="0.2">
      <c r="D3988" s="8"/>
    </row>
    <row r="3989" spans="4:4" x14ac:dyDescent="0.2">
      <c r="D3989" s="8"/>
    </row>
    <row r="3990" spans="4:4" x14ac:dyDescent="0.2">
      <c r="D3990" s="8"/>
    </row>
    <row r="3991" spans="4:4" x14ac:dyDescent="0.2">
      <c r="D3991" s="8"/>
    </row>
    <row r="3992" spans="4:4" x14ac:dyDescent="0.2">
      <c r="D3992" s="8"/>
    </row>
    <row r="3993" spans="4:4" x14ac:dyDescent="0.2">
      <c r="D3993" s="8"/>
    </row>
    <row r="3994" spans="4:4" x14ac:dyDescent="0.2">
      <c r="D3994" s="8"/>
    </row>
    <row r="3995" spans="4:4" x14ac:dyDescent="0.2">
      <c r="D3995" s="8"/>
    </row>
    <row r="3996" spans="4:4" x14ac:dyDescent="0.2">
      <c r="D3996" s="8"/>
    </row>
    <row r="3997" spans="4:4" x14ac:dyDescent="0.2">
      <c r="D3997" s="8"/>
    </row>
    <row r="3998" spans="4:4" x14ac:dyDescent="0.2">
      <c r="D3998" s="8"/>
    </row>
    <row r="3999" spans="4:4" x14ac:dyDescent="0.2">
      <c r="D3999" s="8"/>
    </row>
    <row r="4000" spans="4:4" x14ac:dyDescent="0.2">
      <c r="D4000" s="8"/>
    </row>
    <row r="4001" spans="4:4" x14ac:dyDescent="0.2">
      <c r="D4001" s="8"/>
    </row>
    <row r="4002" spans="4:4" x14ac:dyDescent="0.2">
      <c r="D4002" s="8"/>
    </row>
    <row r="4003" spans="4:4" x14ac:dyDescent="0.2">
      <c r="D4003" s="8"/>
    </row>
    <row r="4004" spans="4:4" x14ac:dyDescent="0.2">
      <c r="D4004" s="8"/>
    </row>
    <row r="4005" spans="4:4" x14ac:dyDescent="0.2">
      <c r="D4005" s="8"/>
    </row>
    <row r="4006" spans="4:4" x14ac:dyDescent="0.2">
      <c r="D4006" s="8"/>
    </row>
    <row r="4007" spans="4:4" x14ac:dyDescent="0.2">
      <c r="D4007" s="8"/>
    </row>
    <row r="4008" spans="4:4" x14ac:dyDescent="0.2">
      <c r="D4008" s="8"/>
    </row>
    <row r="4009" spans="4:4" x14ac:dyDescent="0.2">
      <c r="D4009" s="8"/>
    </row>
    <row r="4010" spans="4:4" x14ac:dyDescent="0.2">
      <c r="D4010" s="8"/>
    </row>
    <row r="4011" spans="4:4" x14ac:dyDescent="0.2">
      <c r="D4011" s="8"/>
    </row>
    <row r="4012" spans="4:4" x14ac:dyDescent="0.2">
      <c r="D4012" s="8"/>
    </row>
    <row r="4013" spans="4:4" x14ac:dyDescent="0.2">
      <c r="D4013" s="8"/>
    </row>
    <row r="4014" spans="4:4" x14ac:dyDescent="0.2">
      <c r="D4014" s="8"/>
    </row>
    <row r="4015" spans="4:4" x14ac:dyDescent="0.2">
      <c r="D4015" s="8"/>
    </row>
    <row r="4016" spans="4:4" x14ac:dyDescent="0.2">
      <c r="D4016" s="8"/>
    </row>
    <row r="4017" spans="4:4" x14ac:dyDescent="0.2">
      <c r="D4017" s="8"/>
    </row>
    <row r="4018" spans="4:4" x14ac:dyDescent="0.2">
      <c r="D4018" s="8"/>
    </row>
    <row r="4019" spans="4:4" x14ac:dyDescent="0.2">
      <c r="D4019" s="8"/>
    </row>
    <row r="4020" spans="4:4" x14ac:dyDescent="0.2">
      <c r="D4020" s="8"/>
    </row>
    <row r="4021" spans="4:4" x14ac:dyDescent="0.2">
      <c r="D4021" s="8"/>
    </row>
    <row r="4022" spans="4:4" x14ac:dyDescent="0.2">
      <c r="D4022" s="8"/>
    </row>
    <row r="4023" spans="4:4" x14ac:dyDescent="0.2">
      <c r="D4023" s="8"/>
    </row>
    <row r="4024" spans="4:4" x14ac:dyDescent="0.2">
      <c r="D4024" s="8"/>
    </row>
    <row r="4025" spans="4:4" x14ac:dyDescent="0.2">
      <c r="D4025" s="8"/>
    </row>
    <row r="4026" spans="4:4" x14ac:dyDescent="0.2">
      <c r="D4026" s="8"/>
    </row>
    <row r="4027" spans="4:4" x14ac:dyDescent="0.2">
      <c r="D4027" s="8"/>
    </row>
    <row r="4028" spans="4:4" x14ac:dyDescent="0.2">
      <c r="D4028" s="8"/>
    </row>
    <row r="4029" spans="4:4" x14ac:dyDescent="0.2">
      <c r="D4029" s="8"/>
    </row>
    <row r="4030" spans="4:4" x14ac:dyDescent="0.2">
      <c r="D4030" s="8"/>
    </row>
    <row r="4031" spans="4:4" x14ac:dyDescent="0.2">
      <c r="D4031" s="8"/>
    </row>
    <row r="4032" spans="4:4" x14ac:dyDescent="0.2">
      <c r="D4032" s="8"/>
    </row>
    <row r="4033" spans="4:4" x14ac:dyDescent="0.2">
      <c r="D4033" s="8"/>
    </row>
    <row r="4034" spans="4:4" x14ac:dyDescent="0.2">
      <c r="D4034" s="8"/>
    </row>
    <row r="4035" spans="4:4" x14ac:dyDescent="0.2">
      <c r="D4035" s="8"/>
    </row>
    <row r="4036" spans="4:4" x14ac:dyDescent="0.2">
      <c r="D4036" s="8"/>
    </row>
    <row r="4037" spans="4:4" x14ac:dyDescent="0.2">
      <c r="D4037" s="8"/>
    </row>
    <row r="4038" spans="4:4" x14ac:dyDescent="0.2">
      <c r="D4038" s="8"/>
    </row>
    <row r="4039" spans="4:4" x14ac:dyDescent="0.2">
      <c r="D4039" s="8"/>
    </row>
    <row r="4040" spans="4:4" x14ac:dyDescent="0.2">
      <c r="D4040" s="8"/>
    </row>
    <row r="4041" spans="4:4" x14ac:dyDescent="0.2">
      <c r="D4041" s="8"/>
    </row>
    <row r="4042" spans="4:4" x14ac:dyDescent="0.2">
      <c r="D4042" s="8"/>
    </row>
    <row r="4043" spans="4:4" x14ac:dyDescent="0.2">
      <c r="D4043" s="8"/>
    </row>
    <row r="4044" spans="4:4" x14ac:dyDescent="0.2">
      <c r="D4044" s="8"/>
    </row>
    <row r="4045" spans="4:4" x14ac:dyDescent="0.2">
      <c r="D4045" s="8"/>
    </row>
    <row r="4046" spans="4:4" x14ac:dyDescent="0.2">
      <c r="D4046" s="8"/>
    </row>
    <row r="4047" spans="4:4" x14ac:dyDescent="0.2">
      <c r="D4047" s="8"/>
    </row>
    <row r="4048" spans="4:4" x14ac:dyDescent="0.2">
      <c r="D4048" s="8"/>
    </row>
    <row r="4049" spans="4:4" x14ac:dyDescent="0.2">
      <c r="D4049" s="8"/>
    </row>
    <row r="4050" spans="4:4" x14ac:dyDescent="0.2">
      <c r="D4050" s="8"/>
    </row>
    <row r="4051" spans="4:4" x14ac:dyDescent="0.2">
      <c r="D4051" s="8"/>
    </row>
    <row r="4052" spans="4:4" x14ac:dyDescent="0.2">
      <c r="D4052" s="8"/>
    </row>
    <row r="4053" spans="4:4" x14ac:dyDescent="0.2">
      <c r="D4053" s="8"/>
    </row>
    <row r="4054" spans="4:4" x14ac:dyDescent="0.2">
      <c r="D4054" s="8"/>
    </row>
    <row r="4055" spans="4:4" x14ac:dyDescent="0.2">
      <c r="D4055" s="8"/>
    </row>
    <row r="4056" spans="4:4" x14ac:dyDescent="0.2">
      <c r="D4056" s="8"/>
    </row>
    <row r="4057" spans="4:4" x14ac:dyDescent="0.2">
      <c r="D4057" s="8"/>
    </row>
    <row r="4058" spans="4:4" x14ac:dyDescent="0.2">
      <c r="D4058" s="8"/>
    </row>
    <row r="4059" spans="4:4" x14ac:dyDescent="0.2">
      <c r="D4059" s="8"/>
    </row>
    <row r="4060" spans="4:4" x14ac:dyDescent="0.2">
      <c r="D4060" s="8"/>
    </row>
    <row r="4061" spans="4:4" x14ac:dyDescent="0.2">
      <c r="D4061" s="8"/>
    </row>
    <row r="4062" spans="4:4" x14ac:dyDescent="0.2">
      <c r="D4062" s="8"/>
    </row>
    <row r="4063" spans="4:4" x14ac:dyDescent="0.2">
      <c r="D4063" s="8"/>
    </row>
    <row r="4064" spans="4:4" x14ac:dyDescent="0.2">
      <c r="D4064" s="8"/>
    </row>
    <row r="4065" spans="4:4" x14ac:dyDescent="0.2">
      <c r="D4065" s="8"/>
    </row>
    <row r="4066" spans="4:4" x14ac:dyDescent="0.2">
      <c r="D4066" s="8"/>
    </row>
    <row r="4067" spans="4:4" x14ac:dyDescent="0.2">
      <c r="D4067" s="8"/>
    </row>
    <row r="4068" spans="4:4" x14ac:dyDescent="0.2">
      <c r="D4068" s="8"/>
    </row>
    <row r="4069" spans="4:4" x14ac:dyDescent="0.2">
      <c r="D4069" s="8"/>
    </row>
    <row r="4070" spans="4:4" x14ac:dyDescent="0.2">
      <c r="D4070" s="8"/>
    </row>
    <row r="4071" spans="4:4" x14ac:dyDescent="0.2">
      <c r="D4071" s="8"/>
    </row>
    <row r="4072" spans="4:4" x14ac:dyDescent="0.2">
      <c r="D4072" s="8"/>
    </row>
    <row r="4073" spans="4:4" x14ac:dyDescent="0.2">
      <c r="D4073" s="8"/>
    </row>
    <row r="4074" spans="4:4" x14ac:dyDescent="0.2">
      <c r="D4074" s="8"/>
    </row>
    <row r="4075" spans="4:4" x14ac:dyDescent="0.2">
      <c r="D4075" s="8"/>
    </row>
    <row r="4076" spans="4:4" x14ac:dyDescent="0.2">
      <c r="D4076" s="8"/>
    </row>
    <row r="4077" spans="4:4" x14ac:dyDescent="0.2">
      <c r="D4077" s="8"/>
    </row>
    <row r="4078" spans="4:4" x14ac:dyDescent="0.2">
      <c r="D4078" s="8"/>
    </row>
    <row r="4079" spans="4:4" x14ac:dyDescent="0.2">
      <c r="D4079" s="8"/>
    </row>
    <row r="4080" spans="4:4" x14ac:dyDescent="0.2">
      <c r="D4080" s="8"/>
    </row>
    <row r="4081" spans="4:4" x14ac:dyDescent="0.2">
      <c r="D4081" s="8"/>
    </row>
    <row r="4082" spans="4:4" x14ac:dyDescent="0.2">
      <c r="D4082" s="8"/>
    </row>
    <row r="4083" spans="4:4" x14ac:dyDescent="0.2">
      <c r="D4083" s="8"/>
    </row>
    <row r="4084" spans="4:4" x14ac:dyDescent="0.2">
      <c r="D4084" s="8"/>
    </row>
    <row r="4085" spans="4:4" x14ac:dyDescent="0.2">
      <c r="D4085" s="8"/>
    </row>
    <row r="4086" spans="4:4" x14ac:dyDescent="0.2">
      <c r="D4086" s="8"/>
    </row>
    <row r="4087" spans="4:4" x14ac:dyDescent="0.2">
      <c r="D4087" s="8"/>
    </row>
    <row r="4088" spans="4:4" x14ac:dyDescent="0.2">
      <c r="D4088" s="8"/>
    </row>
    <row r="4089" spans="4:4" x14ac:dyDescent="0.2">
      <c r="D4089" s="8"/>
    </row>
    <row r="4090" spans="4:4" x14ac:dyDescent="0.2">
      <c r="D4090" s="8"/>
    </row>
    <row r="4091" spans="4:4" x14ac:dyDescent="0.2">
      <c r="D4091" s="8"/>
    </row>
    <row r="4092" spans="4:4" x14ac:dyDescent="0.2">
      <c r="D4092" s="8"/>
    </row>
    <row r="4093" spans="4:4" x14ac:dyDescent="0.2">
      <c r="D4093" s="8"/>
    </row>
    <row r="4094" spans="4:4" x14ac:dyDescent="0.2">
      <c r="D4094" s="8"/>
    </row>
    <row r="4095" spans="4:4" x14ac:dyDescent="0.2">
      <c r="D4095" s="8"/>
    </row>
    <row r="4096" spans="4:4" x14ac:dyDescent="0.2">
      <c r="D4096" s="8"/>
    </row>
    <row r="4097" spans="4:4" x14ac:dyDescent="0.2">
      <c r="D4097" s="8"/>
    </row>
    <row r="4098" spans="4:4" x14ac:dyDescent="0.2">
      <c r="D4098" s="8"/>
    </row>
    <row r="4099" spans="4:4" x14ac:dyDescent="0.2">
      <c r="D4099" s="8"/>
    </row>
    <row r="4100" spans="4:4" x14ac:dyDescent="0.2">
      <c r="D4100" s="8"/>
    </row>
    <row r="4101" spans="4:4" x14ac:dyDescent="0.2">
      <c r="D4101" s="8"/>
    </row>
    <row r="4102" spans="4:4" x14ac:dyDescent="0.2">
      <c r="D4102" s="8"/>
    </row>
    <row r="4103" spans="4:4" x14ac:dyDescent="0.2">
      <c r="D4103" s="8"/>
    </row>
    <row r="4104" spans="4:4" x14ac:dyDescent="0.2">
      <c r="D4104" s="8"/>
    </row>
    <row r="4105" spans="4:4" x14ac:dyDescent="0.2">
      <c r="D4105" s="8"/>
    </row>
    <row r="4106" spans="4:4" x14ac:dyDescent="0.2">
      <c r="D4106" s="8"/>
    </row>
    <row r="4107" spans="4:4" x14ac:dyDescent="0.2">
      <c r="D4107" s="8"/>
    </row>
    <row r="4108" spans="4:4" x14ac:dyDescent="0.2">
      <c r="D4108" s="8"/>
    </row>
    <row r="4109" spans="4:4" x14ac:dyDescent="0.2">
      <c r="D4109" s="8"/>
    </row>
    <row r="4110" spans="4:4" x14ac:dyDescent="0.2">
      <c r="D4110" s="8"/>
    </row>
    <row r="4111" spans="4:4" x14ac:dyDescent="0.2">
      <c r="D4111" s="8"/>
    </row>
    <row r="4112" spans="4:4" x14ac:dyDescent="0.2">
      <c r="D4112" s="8"/>
    </row>
    <row r="4113" spans="4:4" x14ac:dyDescent="0.2">
      <c r="D4113" s="8"/>
    </row>
    <row r="4114" spans="4:4" x14ac:dyDescent="0.2">
      <c r="D4114" s="8"/>
    </row>
    <row r="4115" spans="4:4" x14ac:dyDescent="0.2">
      <c r="D4115" s="8"/>
    </row>
    <row r="4116" spans="4:4" x14ac:dyDescent="0.2">
      <c r="D4116" s="8"/>
    </row>
    <row r="4117" spans="4:4" x14ac:dyDescent="0.2">
      <c r="D4117" s="8"/>
    </row>
    <row r="4118" spans="4:4" x14ac:dyDescent="0.2">
      <c r="D4118" s="8"/>
    </row>
    <row r="4119" spans="4:4" x14ac:dyDescent="0.2">
      <c r="D4119" s="8"/>
    </row>
    <row r="4120" spans="4:4" x14ac:dyDescent="0.2">
      <c r="D4120" s="8"/>
    </row>
    <row r="4121" spans="4:4" x14ac:dyDescent="0.2">
      <c r="D4121" s="8"/>
    </row>
    <row r="4122" spans="4:4" x14ac:dyDescent="0.2">
      <c r="D4122" s="8"/>
    </row>
    <row r="4123" spans="4:4" x14ac:dyDescent="0.2">
      <c r="D4123" s="8"/>
    </row>
    <row r="4124" spans="4:4" x14ac:dyDescent="0.2">
      <c r="D4124" s="8"/>
    </row>
    <row r="4125" spans="4:4" x14ac:dyDescent="0.2">
      <c r="D4125" s="8"/>
    </row>
    <row r="4126" spans="4:4" x14ac:dyDescent="0.2">
      <c r="D4126" s="8"/>
    </row>
    <row r="4127" spans="4:4" x14ac:dyDescent="0.2">
      <c r="D4127" s="8"/>
    </row>
    <row r="4128" spans="4:4" x14ac:dyDescent="0.2">
      <c r="D4128" s="8"/>
    </row>
    <row r="4129" spans="4:4" x14ac:dyDescent="0.2">
      <c r="D4129" s="8"/>
    </row>
    <row r="4130" spans="4:4" x14ac:dyDescent="0.2">
      <c r="D4130" s="8"/>
    </row>
    <row r="4131" spans="4:4" x14ac:dyDescent="0.2">
      <c r="D4131" s="8"/>
    </row>
    <row r="4132" spans="4:4" x14ac:dyDescent="0.2">
      <c r="D4132" s="8"/>
    </row>
    <row r="4133" spans="4:4" x14ac:dyDescent="0.2">
      <c r="D4133" s="8"/>
    </row>
    <row r="4134" spans="4:4" x14ac:dyDescent="0.2">
      <c r="D4134" s="8"/>
    </row>
    <row r="4135" spans="4:4" x14ac:dyDescent="0.2">
      <c r="D4135" s="8"/>
    </row>
    <row r="4136" spans="4:4" x14ac:dyDescent="0.2">
      <c r="D4136" s="8"/>
    </row>
    <row r="4137" spans="4:4" x14ac:dyDescent="0.2">
      <c r="D4137" s="8"/>
    </row>
    <row r="4138" spans="4:4" x14ac:dyDescent="0.2">
      <c r="D4138" s="8"/>
    </row>
    <row r="4139" spans="4:4" x14ac:dyDescent="0.2">
      <c r="D4139" s="8"/>
    </row>
    <row r="4140" spans="4:4" x14ac:dyDescent="0.2">
      <c r="D4140" s="8"/>
    </row>
    <row r="4141" spans="4:4" x14ac:dyDescent="0.2">
      <c r="D4141" s="8"/>
    </row>
    <row r="4142" spans="4:4" x14ac:dyDescent="0.2">
      <c r="D4142" s="8"/>
    </row>
    <row r="4143" spans="4:4" x14ac:dyDescent="0.2">
      <c r="D4143" s="8"/>
    </row>
    <row r="4144" spans="4:4" x14ac:dyDescent="0.2">
      <c r="D4144" s="8"/>
    </row>
    <row r="4145" spans="4:4" x14ac:dyDescent="0.2">
      <c r="D4145" s="8"/>
    </row>
    <row r="4146" spans="4:4" x14ac:dyDescent="0.2">
      <c r="D4146" s="8"/>
    </row>
    <row r="4147" spans="4:4" x14ac:dyDescent="0.2">
      <c r="D4147" s="8"/>
    </row>
    <row r="4148" spans="4:4" x14ac:dyDescent="0.2">
      <c r="D4148" s="8"/>
    </row>
    <row r="4149" spans="4:4" x14ac:dyDescent="0.2">
      <c r="D4149" s="8"/>
    </row>
    <row r="4150" spans="4:4" x14ac:dyDescent="0.2">
      <c r="D4150" s="8"/>
    </row>
    <row r="4151" spans="4:4" x14ac:dyDescent="0.2">
      <c r="D4151" s="8"/>
    </row>
    <row r="4152" spans="4:4" x14ac:dyDescent="0.2">
      <c r="D4152" s="8"/>
    </row>
    <row r="4153" spans="4:4" x14ac:dyDescent="0.2">
      <c r="D4153" s="8"/>
    </row>
    <row r="4154" spans="4:4" x14ac:dyDescent="0.2">
      <c r="D4154" s="8"/>
    </row>
    <row r="4155" spans="4:4" x14ac:dyDescent="0.2">
      <c r="D4155" s="8"/>
    </row>
    <row r="4156" spans="4:4" x14ac:dyDescent="0.2">
      <c r="D4156" s="8"/>
    </row>
    <row r="4157" spans="4:4" x14ac:dyDescent="0.2">
      <c r="D4157" s="8"/>
    </row>
    <row r="4158" spans="4:4" x14ac:dyDescent="0.2">
      <c r="D4158" s="8"/>
    </row>
    <row r="4159" spans="4:4" x14ac:dyDescent="0.2">
      <c r="D4159" s="8"/>
    </row>
    <row r="4160" spans="4:4" x14ac:dyDescent="0.2">
      <c r="D4160" s="8"/>
    </row>
    <row r="4161" spans="4:4" x14ac:dyDescent="0.2">
      <c r="D4161" s="8"/>
    </row>
    <row r="4162" spans="4:4" x14ac:dyDescent="0.2">
      <c r="D4162" s="8"/>
    </row>
    <row r="4163" spans="4:4" x14ac:dyDescent="0.2">
      <c r="D4163" s="8"/>
    </row>
    <row r="4164" spans="4:4" x14ac:dyDescent="0.2">
      <c r="D4164" s="8"/>
    </row>
    <row r="4165" spans="4:4" x14ac:dyDescent="0.2">
      <c r="D4165" s="8"/>
    </row>
    <row r="4166" spans="4:4" x14ac:dyDescent="0.2">
      <c r="D4166" s="8"/>
    </row>
    <row r="4167" spans="4:4" x14ac:dyDescent="0.2">
      <c r="D4167" s="8"/>
    </row>
    <row r="4168" spans="4:4" x14ac:dyDescent="0.2">
      <c r="D4168" s="8"/>
    </row>
    <row r="4169" spans="4:4" x14ac:dyDescent="0.2">
      <c r="D4169" s="8"/>
    </row>
    <row r="4170" spans="4:4" x14ac:dyDescent="0.2">
      <c r="D4170" s="8"/>
    </row>
    <row r="4171" spans="4:4" x14ac:dyDescent="0.2">
      <c r="D4171" s="8"/>
    </row>
    <row r="4172" spans="4:4" x14ac:dyDescent="0.2">
      <c r="D4172" s="8"/>
    </row>
    <row r="4173" spans="4:4" x14ac:dyDescent="0.2">
      <c r="D4173" s="8"/>
    </row>
    <row r="4174" spans="4:4" x14ac:dyDescent="0.2">
      <c r="D4174" s="8"/>
    </row>
    <row r="4175" spans="4:4" x14ac:dyDescent="0.2">
      <c r="D4175" s="8"/>
    </row>
    <row r="4176" spans="4:4" x14ac:dyDescent="0.2">
      <c r="D4176" s="8"/>
    </row>
    <row r="4177" spans="4:4" x14ac:dyDescent="0.2">
      <c r="D4177" s="8"/>
    </row>
    <row r="4178" spans="4:4" x14ac:dyDescent="0.2">
      <c r="D4178" s="8"/>
    </row>
    <row r="4179" spans="4:4" x14ac:dyDescent="0.2">
      <c r="D4179" s="8"/>
    </row>
    <row r="4180" spans="4:4" x14ac:dyDescent="0.2">
      <c r="D4180" s="8"/>
    </row>
    <row r="4181" spans="4:4" x14ac:dyDescent="0.2">
      <c r="D4181" s="8"/>
    </row>
    <row r="4182" spans="4:4" x14ac:dyDescent="0.2">
      <c r="D4182" s="8"/>
    </row>
    <row r="4183" spans="4:4" x14ac:dyDescent="0.2">
      <c r="D4183" s="8"/>
    </row>
    <row r="4184" spans="4:4" x14ac:dyDescent="0.2">
      <c r="D4184" s="8"/>
    </row>
    <row r="4185" spans="4:4" x14ac:dyDescent="0.2">
      <c r="D4185" s="8"/>
    </row>
    <row r="4186" spans="4:4" x14ac:dyDescent="0.2">
      <c r="D4186" s="8"/>
    </row>
    <row r="4187" spans="4:4" x14ac:dyDescent="0.2">
      <c r="D4187" s="8"/>
    </row>
    <row r="4188" spans="4:4" x14ac:dyDescent="0.2">
      <c r="D4188" s="8"/>
    </row>
    <row r="4189" spans="4:4" x14ac:dyDescent="0.2">
      <c r="D4189" s="8"/>
    </row>
    <row r="4190" spans="4:4" x14ac:dyDescent="0.2">
      <c r="D4190" s="8"/>
    </row>
    <row r="4191" spans="4:4" x14ac:dyDescent="0.2">
      <c r="D4191" s="8"/>
    </row>
    <row r="4192" spans="4:4" x14ac:dyDescent="0.2">
      <c r="D4192" s="8"/>
    </row>
    <row r="4193" spans="4:4" x14ac:dyDescent="0.2">
      <c r="D4193" s="8"/>
    </row>
    <row r="4194" spans="4:4" x14ac:dyDescent="0.2">
      <c r="D4194" s="8"/>
    </row>
    <row r="4195" spans="4:4" x14ac:dyDescent="0.2">
      <c r="D4195" s="8"/>
    </row>
    <row r="4196" spans="4:4" x14ac:dyDescent="0.2">
      <c r="D4196" s="8"/>
    </row>
    <row r="4197" spans="4:4" x14ac:dyDescent="0.2">
      <c r="D4197" s="8"/>
    </row>
    <row r="4198" spans="4:4" x14ac:dyDescent="0.2">
      <c r="D4198" s="8"/>
    </row>
    <row r="4199" spans="4:4" x14ac:dyDescent="0.2">
      <c r="D4199" s="8"/>
    </row>
    <row r="4200" spans="4:4" x14ac:dyDescent="0.2">
      <c r="D4200" s="8"/>
    </row>
    <row r="4201" spans="4:4" x14ac:dyDescent="0.2">
      <c r="D4201" s="8"/>
    </row>
    <row r="4202" spans="4:4" x14ac:dyDescent="0.2">
      <c r="D4202" s="8"/>
    </row>
    <row r="4203" spans="4:4" x14ac:dyDescent="0.2">
      <c r="D4203" s="8"/>
    </row>
    <row r="4204" spans="4:4" x14ac:dyDescent="0.2">
      <c r="D4204" s="8"/>
    </row>
    <row r="4205" spans="4:4" x14ac:dyDescent="0.2">
      <c r="D4205" s="8"/>
    </row>
    <row r="4206" spans="4:4" x14ac:dyDescent="0.2">
      <c r="D4206" s="8"/>
    </row>
    <row r="4207" spans="4:4" x14ac:dyDescent="0.2">
      <c r="D4207" s="8"/>
    </row>
    <row r="4208" spans="4:4" x14ac:dyDescent="0.2">
      <c r="D4208" s="8"/>
    </row>
    <row r="4209" spans="4:4" x14ac:dyDescent="0.2">
      <c r="D4209" s="8"/>
    </row>
    <row r="4210" spans="4:4" x14ac:dyDescent="0.2">
      <c r="D4210" s="8"/>
    </row>
    <row r="4211" spans="4:4" x14ac:dyDescent="0.2">
      <c r="D4211" s="8"/>
    </row>
    <row r="4212" spans="4:4" x14ac:dyDescent="0.2">
      <c r="D4212" s="8"/>
    </row>
    <row r="4213" spans="4:4" x14ac:dyDescent="0.2">
      <c r="D4213" s="8"/>
    </row>
    <row r="4214" spans="4:4" x14ac:dyDescent="0.2">
      <c r="D4214" s="8"/>
    </row>
    <row r="4215" spans="4:4" x14ac:dyDescent="0.2">
      <c r="D4215" s="8"/>
    </row>
    <row r="4216" spans="4:4" x14ac:dyDescent="0.2">
      <c r="D4216" s="8"/>
    </row>
    <row r="4217" spans="4:4" x14ac:dyDescent="0.2">
      <c r="D4217" s="8"/>
    </row>
    <row r="4218" spans="4:4" x14ac:dyDescent="0.2">
      <c r="D4218" s="8"/>
    </row>
    <row r="4219" spans="4:4" x14ac:dyDescent="0.2">
      <c r="D4219" s="8"/>
    </row>
    <row r="4220" spans="4:4" x14ac:dyDescent="0.2">
      <c r="D4220" s="8"/>
    </row>
    <row r="4221" spans="4:4" x14ac:dyDescent="0.2">
      <c r="D4221" s="8"/>
    </row>
    <row r="4222" spans="4:4" x14ac:dyDescent="0.2">
      <c r="D4222" s="8"/>
    </row>
    <row r="4223" spans="4:4" x14ac:dyDescent="0.2">
      <c r="D4223" s="8"/>
    </row>
    <row r="4224" spans="4:4" x14ac:dyDescent="0.2">
      <c r="D4224" s="8"/>
    </row>
    <row r="4225" spans="4:4" x14ac:dyDescent="0.2">
      <c r="D4225" s="8"/>
    </row>
    <row r="4226" spans="4:4" x14ac:dyDescent="0.2">
      <c r="D4226" s="8"/>
    </row>
    <row r="4227" spans="4:4" x14ac:dyDescent="0.2">
      <c r="D4227" s="8"/>
    </row>
    <row r="4228" spans="4:4" x14ac:dyDescent="0.2">
      <c r="D4228" s="8"/>
    </row>
    <row r="4229" spans="4:4" x14ac:dyDescent="0.2">
      <c r="D4229" s="8"/>
    </row>
    <row r="4230" spans="4:4" x14ac:dyDescent="0.2">
      <c r="D4230" s="8"/>
    </row>
    <row r="4231" spans="4:4" x14ac:dyDescent="0.2">
      <c r="D4231" s="8"/>
    </row>
    <row r="4232" spans="4:4" x14ac:dyDescent="0.2">
      <c r="D4232" s="8"/>
    </row>
    <row r="4233" spans="4:4" x14ac:dyDescent="0.2">
      <c r="D4233" s="8"/>
    </row>
    <row r="4234" spans="4:4" x14ac:dyDescent="0.2">
      <c r="D4234" s="8"/>
    </row>
    <row r="4235" spans="4:4" x14ac:dyDescent="0.2">
      <c r="D4235" s="8"/>
    </row>
    <row r="4236" spans="4:4" x14ac:dyDescent="0.2">
      <c r="D4236" s="8"/>
    </row>
    <row r="4237" spans="4:4" x14ac:dyDescent="0.2">
      <c r="D4237" s="8"/>
    </row>
    <row r="4238" spans="4:4" x14ac:dyDescent="0.2">
      <c r="D4238" s="8"/>
    </row>
    <row r="4239" spans="4:4" x14ac:dyDescent="0.2">
      <c r="D4239" s="8"/>
    </row>
    <row r="4240" spans="4:4" x14ac:dyDescent="0.2">
      <c r="D4240" s="8"/>
    </row>
    <row r="4241" spans="4:4" x14ac:dyDescent="0.2">
      <c r="D4241" s="8"/>
    </row>
    <row r="4242" spans="4:4" x14ac:dyDescent="0.2">
      <c r="D4242" s="8"/>
    </row>
    <row r="4243" spans="4:4" x14ac:dyDescent="0.2">
      <c r="D4243" s="8"/>
    </row>
    <row r="4244" spans="4:4" x14ac:dyDescent="0.2">
      <c r="D4244" s="8"/>
    </row>
    <row r="4245" spans="4:4" x14ac:dyDescent="0.2">
      <c r="D4245" s="8"/>
    </row>
    <row r="4246" spans="4:4" x14ac:dyDescent="0.2">
      <c r="D4246" s="8"/>
    </row>
    <row r="4247" spans="4:4" x14ac:dyDescent="0.2">
      <c r="D4247" s="8"/>
    </row>
    <row r="4248" spans="4:4" x14ac:dyDescent="0.2">
      <c r="D4248" s="8"/>
    </row>
    <row r="4249" spans="4:4" x14ac:dyDescent="0.2">
      <c r="D4249" s="8"/>
    </row>
    <row r="4250" spans="4:4" x14ac:dyDescent="0.2">
      <c r="D4250" s="8"/>
    </row>
    <row r="4251" spans="4:4" x14ac:dyDescent="0.2">
      <c r="D4251" s="8"/>
    </row>
    <row r="4252" spans="4:4" x14ac:dyDescent="0.2">
      <c r="D4252" s="8"/>
    </row>
    <row r="4253" spans="4:4" x14ac:dyDescent="0.2">
      <c r="D4253" s="8"/>
    </row>
    <row r="4254" spans="4:4" x14ac:dyDescent="0.2">
      <c r="D4254" s="8"/>
    </row>
    <row r="4255" spans="4:4" x14ac:dyDescent="0.2">
      <c r="D4255" s="8"/>
    </row>
    <row r="4256" spans="4:4" x14ac:dyDescent="0.2">
      <c r="D4256" s="8"/>
    </row>
    <row r="4257" spans="4:4" x14ac:dyDescent="0.2">
      <c r="D4257" s="8"/>
    </row>
    <row r="4258" spans="4:4" x14ac:dyDescent="0.2">
      <c r="D4258" s="8"/>
    </row>
    <row r="4259" spans="4:4" x14ac:dyDescent="0.2">
      <c r="D4259" s="8"/>
    </row>
    <row r="4260" spans="4:4" x14ac:dyDescent="0.2">
      <c r="D4260" s="8"/>
    </row>
    <row r="4261" spans="4:4" x14ac:dyDescent="0.2">
      <c r="D4261" s="8"/>
    </row>
    <row r="4262" spans="4:4" x14ac:dyDescent="0.2">
      <c r="D4262" s="8"/>
    </row>
    <row r="4263" spans="4:4" x14ac:dyDescent="0.2">
      <c r="D4263" s="8"/>
    </row>
    <row r="4264" spans="4:4" x14ac:dyDescent="0.2">
      <c r="D4264" s="8"/>
    </row>
    <row r="4265" spans="4:4" x14ac:dyDescent="0.2">
      <c r="D4265" s="8"/>
    </row>
    <row r="4266" spans="4:4" x14ac:dyDescent="0.2">
      <c r="D4266" s="8"/>
    </row>
    <row r="4267" spans="4:4" x14ac:dyDescent="0.2">
      <c r="D4267" s="8"/>
    </row>
    <row r="4268" spans="4:4" x14ac:dyDescent="0.2">
      <c r="D4268" s="8"/>
    </row>
    <row r="4269" spans="4:4" x14ac:dyDescent="0.2">
      <c r="D4269" s="8"/>
    </row>
    <row r="4270" spans="4:4" x14ac:dyDescent="0.2">
      <c r="D4270" s="8"/>
    </row>
    <row r="4271" spans="4:4" x14ac:dyDescent="0.2">
      <c r="D4271" s="8"/>
    </row>
    <row r="4272" spans="4:4" x14ac:dyDescent="0.2">
      <c r="D4272" s="8"/>
    </row>
    <row r="4273" spans="4:4" x14ac:dyDescent="0.2">
      <c r="D4273" s="8"/>
    </row>
    <row r="4274" spans="4:4" x14ac:dyDescent="0.2">
      <c r="D4274" s="8"/>
    </row>
    <row r="4275" spans="4:4" x14ac:dyDescent="0.2">
      <c r="D4275" s="8"/>
    </row>
    <row r="4276" spans="4:4" x14ac:dyDescent="0.2">
      <c r="D4276" s="8"/>
    </row>
    <row r="4277" spans="4:4" x14ac:dyDescent="0.2">
      <c r="D4277" s="8"/>
    </row>
    <row r="4278" spans="4:4" x14ac:dyDescent="0.2">
      <c r="D4278" s="8"/>
    </row>
    <row r="4279" spans="4:4" x14ac:dyDescent="0.2">
      <c r="D4279" s="8"/>
    </row>
    <row r="4280" spans="4:4" x14ac:dyDescent="0.2">
      <c r="D4280" s="8"/>
    </row>
    <row r="4281" spans="4:4" x14ac:dyDescent="0.2">
      <c r="D4281" s="8"/>
    </row>
    <row r="4282" spans="4:4" x14ac:dyDescent="0.2">
      <c r="D4282" s="8"/>
    </row>
    <row r="4283" spans="4:4" x14ac:dyDescent="0.2">
      <c r="D4283" s="8"/>
    </row>
    <row r="4284" spans="4:4" x14ac:dyDescent="0.2">
      <c r="D4284" s="8"/>
    </row>
    <row r="4285" spans="4:4" x14ac:dyDescent="0.2">
      <c r="D4285" s="8"/>
    </row>
    <row r="4286" spans="4:4" x14ac:dyDescent="0.2">
      <c r="D4286" s="8"/>
    </row>
    <row r="4287" spans="4:4" x14ac:dyDescent="0.2">
      <c r="D4287" s="8"/>
    </row>
    <row r="4288" spans="4:4" x14ac:dyDescent="0.2">
      <c r="D4288" s="8"/>
    </row>
    <row r="4289" spans="4:4" x14ac:dyDescent="0.2">
      <c r="D4289" s="8"/>
    </row>
    <row r="4290" spans="4:4" x14ac:dyDescent="0.2">
      <c r="D4290" s="8"/>
    </row>
    <row r="4291" spans="4:4" x14ac:dyDescent="0.2">
      <c r="D4291" s="8"/>
    </row>
    <row r="4292" spans="4:4" x14ac:dyDescent="0.2">
      <c r="D4292" s="8"/>
    </row>
    <row r="4293" spans="4:4" x14ac:dyDescent="0.2">
      <c r="D4293" s="8"/>
    </row>
    <row r="4294" spans="4:4" x14ac:dyDescent="0.2">
      <c r="D4294" s="8"/>
    </row>
    <row r="4295" spans="4:4" x14ac:dyDescent="0.2">
      <c r="D4295" s="8"/>
    </row>
    <row r="4296" spans="4:4" x14ac:dyDescent="0.2">
      <c r="D4296" s="8"/>
    </row>
    <row r="4297" spans="4:4" x14ac:dyDescent="0.2">
      <c r="D4297" s="8"/>
    </row>
    <row r="4298" spans="4:4" x14ac:dyDescent="0.2">
      <c r="D4298" s="8"/>
    </row>
    <row r="4299" spans="4:4" x14ac:dyDescent="0.2">
      <c r="D4299" s="8"/>
    </row>
    <row r="4300" spans="4:4" x14ac:dyDescent="0.2">
      <c r="D4300" s="8"/>
    </row>
    <row r="4301" spans="4:4" x14ac:dyDescent="0.2">
      <c r="D4301" s="8"/>
    </row>
    <row r="4302" spans="4:4" x14ac:dyDescent="0.2">
      <c r="D4302" s="8"/>
    </row>
    <row r="4303" spans="4:4" x14ac:dyDescent="0.2">
      <c r="D4303" s="8"/>
    </row>
    <row r="4304" spans="4:4" x14ac:dyDescent="0.2">
      <c r="D4304" s="8"/>
    </row>
    <row r="4305" spans="4:4" x14ac:dyDescent="0.2">
      <c r="D4305" s="8"/>
    </row>
    <row r="4306" spans="4:4" x14ac:dyDescent="0.2">
      <c r="D4306" s="8"/>
    </row>
    <row r="4307" spans="4:4" x14ac:dyDescent="0.2">
      <c r="D4307" s="8"/>
    </row>
    <row r="4308" spans="4:4" x14ac:dyDescent="0.2">
      <c r="D4308" s="8"/>
    </row>
    <row r="4309" spans="4:4" x14ac:dyDescent="0.2">
      <c r="D4309" s="8"/>
    </row>
    <row r="4310" spans="4:4" x14ac:dyDescent="0.2">
      <c r="D4310" s="8"/>
    </row>
    <row r="4311" spans="4:4" x14ac:dyDescent="0.2">
      <c r="D4311" s="8"/>
    </row>
    <row r="4312" spans="4:4" x14ac:dyDescent="0.2">
      <c r="D4312" s="8"/>
    </row>
    <row r="4313" spans="4:4" x14ac:dyDescent="0.2">
      <c r="D4313" s="8"/>
    </row>
    <row r="4314" spans="4:4" x14ac:dyDescent="0.2">
      <c r="D4314" s="8"/>
    </row>
    <row r="4315" spans="4:4" x14ac:dyDescent="0.2">
      <c r="D4315" s="8"/>
    </row>
    <row r="4316" spans="4:4" x14ac:dyDescent="0.2">
      <c r="D4316" s="8"/>
    </row>
    <row r="4317" spans="4:4" x14ac:dyDescent="0.2">
      <c r="D4317" s="8"/>
    </row>
    <row r="4318" spans="4:4" x14ac:dyDescent="0.2">
      <c r="D4318" s="8"/>
    </row>
    <row r="4319" spans="4:4" x14ac:dyDescent="0.2">
      <c r="D4319" s="8"/>
    </row>
    <row r="4320" spans="4:4" x14ac:dyDescent="0.2">
      <c r="D4320" s="8"/>
    </row>
    <row r="4321" spans="4:4" x14ac:dyDescent="0.2">
      <c r="D4321" s="8"/>
    </row>
    <row r="4322" spans="4:4" x14ac:dyDescent="0.2">
      <c r="D4322" s="8"/>
    </row>
    <row r="4323" spans="4:4" x14ac:dyDescent="0.2">
      <c r="D4323" s="8"/>
    </row>
    <row r="4324" spans="4:4" x14ac:dyDescent="0.2">
      <c r="D4324" s="8"/>
    </row>
    <row r="4325" spans="4:4" x14ac:dyDescent="0.2">
      <c r="D4325" s="8"/>
    </row>
    <row r="4326" spans="4:4" x14ac:dyDescent="0.2">
      <c r="D4326" s="8"/>
    </row>
    <row r="4327" spans="4:4" x14ac:dyDescent="0.2">
      <c r="D4327" s="8"/>
    </row>
    <row r="4328" spans="4:4" x14ac:dyDescent="0.2">
      <c r="D4328" s="8"/>
    </row>
    <row r="4329" spans="4:4" x14ac:dyDescent="0.2">
      <c r="D4329" s="8"/>
    </row>
    <row r="4330" spans="4:4" x14ac:dyDescent="0.2">
      <c r="D4330" s="8"/>
    </row>
    <row r="4331" spans="4:4" x14ac:dyDescent="0.2">
      <c r="D4331" s="8"/>
    </row>
    <row r="4332" spans="4:4" x14ac:dyDescent="0.2">
      <c r="D4332" s="8"/>
    </row>
    <row r="4333" spans="4:4" x14ac:dyDescent="0.2">
      <c r="D4333" s="8"/>
    </row>
    <row r="4334" spans="4:4" x14ac:dyDescent="0.2">
      <c r="D4334" s="8"/>
    </row>
    <row r="4335" spans="4:4" x14ac:dyDescent="0.2">
      <c r="D4335" s="8"/>
    </row>
    <row r="4336" spans="4:4" x14ac:dyDescent="0.2">
      <c r="D4336" s="8"/>
    </row>
    <row r="4337" spans="4:4" x14ac:dyDescent="0.2">
      <c r="D4337" s="8"/>
    </row>
    <row r="4338" spans="4:4" x14ac:dyDescent="0.2">
      <c r="D4338" s="8"/>
    </row>
    <row r="4339" spans="4:4" x14ac:dyDescent="0.2">
      <c r="D4339" s="8"/>
    </row>
    <row r="4340" spans="4:4" x14ac:dyDescent="0.2">
      <c r="D4340" s="8"/>
    </row>
    <row r="4341" spans="4:4" x14ac:dyDescent="0.2">
      <c r="D4341" s="8"/>
    </row>
    <row r="4342" spans="4:4" x14ac:dyDescent="0.2">
      <c r="D4342" s="8"/>
    </row>
    <row r="4343" spans="4:4" x14ac:dyDescent="0.2">
      <c r="D4343" s="8"/>
    </row>
    <row r="4344" spans="4:4" x14ac:dyDescent="0.2">
      <c r="D4344" s="8"/>
    </row>
    <row r="4345" spans="4:4" x14ac:dyDescent="0.2">
      <c r="D4345" s="8"/>
    </row>
    <row r="4346" spans="4:4" x14ac:dyDescent="0.2">
      <c r="D4346" s="8"/>
    </row>
    <row r="4347" spans="4:4" x14ac:dyDescent="0.2">
      <c r="D4347" s="8"/>
    </row>
    <row r="4348" spans="4:4" x14ac:dyDescent="0.2">
      <c r="D4348" s="8"/>
    </row>
    <row r="4349" spans="4:4" x14ac:dyDescent="0.2">
      <c r="D4349" s="8"/>
    </row>
    <row r="4350" spans="4:4" x14ac:dyDescent="0.2">
      <c r="D4350" s="8"/>
    </row>
    <row r="4351" spans="4:4" x14ac:dyDescent="0.2">
      <c r="D4351" s="8"/>
    </row>
    <row r="4352" spans="4:4" x14ac:dyDescent="0.2">
      <c r="D4352" s="8"/>
    </row>
    <row r="4353" spans="4:4" x14ac:dyDescent="0.2">
      <c r="D4353" s="8"/>
    </row>
    <row r="4354" spans="4:4" x14ac:dyDescent="0.2">
      <c r="D4354" s="8"/>
    </row>
    <row r="4355" spans="4:4" x14ac:dyDescent="0.2">
      <c r="D4355" s="8"/>
    </row>
    <row r="4356" spans="4:4" x14ac:dyDescent="0.2">
      <c r="D4356" s="8"/>
    </row>
    <row r="4357" spans="4:4" x14ac:dyDescent="0.2">
      <c r="D4357" s="8"/>
    </row>
    <row r="4358" spans="4:4" x14ac:dyDescent="0.2">
      <c r="D4358" s="8"/>
    </row>
    <row r="4359" spans="4:4" x14ac:dyDescent="0.2">
      <c r="D4359" s="8"/>
    </row>
    <row r="4360" spans="4:4" x14ac:dyDescent="0.2">
      <c r="D4360" s="8"/>
    </row>
    <row r="4361" spans="4:4" x14ac:dyDescent="0.2">
      <c r="D4361" s="8"/>
    </row>
    <row r="4362" spans="4:4" x14ac:dyDescent="0.2">
      <c r="D4362" s="8"/>
    </row>
    <row r="4363" spans="4:4" x14ac:dyDescent="0.2">
      <c r="D4363" s="8"/>
    </row>
    <row r="4364" spans="4:4" x14ac:dyDescent="0.2">
      <c r="D4364" s="8"/>
    </row>
    <row r="4365" spans="4:4" x14ac:dyDescent="0.2">
      <c r="D4365" s="8"/>
    </row>
    <row r="4366" spans="4:4" x14ac:dyDescent="0.2">
      <c r="D4366" s="8"/>
    </row>
    <row r="4367" spans="4:4" x14ac:dyDescent="0.2">
      <c r="D4367" s="8"/>
    </row>
    <row r="4368" spans="4:4" x14ac:dyDescent="0.2">
      <c r="D4368" s="8"/>
    </row>
    <row r="4369" spans="4:4" x14ac:dyDescent="0.2">
      <c r="D4369" s="8"/>
    </row>
    <row r="4370" spans="4:4" x14ac:dyDescent="0.2">
      <c r="D4370" s="8"/>
    </row>
    <row r="4371" spans="4:4" x14ac:dyDescent="0.2">
      <c r="D4371" s="8"/>
    </row>
    <row r="4372" spans="4:4" x14ac:dyDescent="0.2">
      <c r="D4372" s="8"/>
    </row>
    <row r="4373" spans="4:4" x14ac:dyDescent="0.2">
      <c r="D4373" s="8"/>
    </row>
    <row r="4374" spans="4:4" x14ac:dyDescent="0.2">
      <c r="D4374" s="8"/>
    </row>
    <row r="4375" spans="4:4" x14ac:dyDescent="0.2">
      <c r="D4375" s="8"/>
    </row>
    <row r="4376" spans="4:4" x14ac:dyDescent="0.2">
      <c r="D4376" s="8"/>
    </row>
    <row r="4377" spans="4:4" x14ac:dyDescent="0.2">
      <c r="D4377" s="8"/>
    </row>
    <row r="4378" spans="4:4" x14ac:dyDescent="0.2">
      <c r="D4378" s="8"/>
    </row>
    <row r="4379" spans="4:4" x14ac:dyDescent="0.2">
      <c r="D4379" s="8"/>
    </row>
    <row r="4380" spans="4:4" x14ac:dyDescent="0.2">
      <c r="D4380" s="8"/>
    </row>
    <row r="4381" spans="4:4" x14ac:dyDescent="0.2">
      <c r="D4381" s="8"/>
    </row>
    <row r="4382" spans="4:4" x14ac:dyDescent="0.2">
      <c r="D4382" s="8"/>
    </row>
    <row r="4383" spans="4:4" x14ac:dyDescent="0.2">
      <c r="D4383" s="8"/>
    </row>
    <row r="4384" spans="4:4" x14ac:dyDescent="0.2">
      <c r="D4384" s="8"/>
    </row>
    <row r="4385" spans="4:4" x14ac:dyDescent="0.2">
      <c r="D4385" s="8"/>
    </row>
    <row r="4386" spans="4:4" x14ac:dyDescent="0.2">
      <c r="D4386" s="8"/>
    </row>
    <row r="4387" spans="4:4" x14ac:dyDescent="0.2">
      <c r="D4387" s="8"/>
    </row>
    <row r="4388" spans="4:4" x14ac:dyDescent="0.2">
      <c r="D4388" s="8"/>
    </row>
    <row r="4389" spans="4:4" x14ac:dyDescent="0.2">
      <c r="D4389" s="8"/>
    </row>
    <row r="4390" spans="4:4" x14ac:dyDescent="0.2">
      <c r="D4390" s="8"/>
    </row>
    <row r="4391" spans="4:4" x14ac:dyDescent="0.2">
      <c r="D4391" s="8"/>
    </row>
    <row r="4392" spans="4:4" x14ac:dyDescent="0.2">
      <c r="D4392" s="8"/>
    </row>
    <row r="4393" spans="4:4" x14ac:dyDescent="0.2">
      <c r="D4393" s="8"/>
    </row>
    <row r="4394" spans="4:4" x14ac:dyDescent="0.2">
      <c r="D4394" s="8"/>
    </row>
    <row r="4395" spans="4:4" x14ac:dyDescent="0.2">
      <c r="D4395" s="8"/>
    </row>
    <row r="4396" spans="4:4" x14ac:dyDescent="0.2">
      <c r="D4396" s="8"/>
    </row>
    <row r="4397" spans="4:4" x14ac:dyDescent="0.2">
      <c r="D4397" s="8"/>
    </row>
    <row r="4398" spans="4:4" x14ac:dyDescent="0.2">
      <c r="D4398" s="8"/>
    </row>
    <row r="4399" spans="4:4" x14ac:dyDescent="0.2">
      <c r="D4399" s="8"/>
    </row>
    <row r="4400" spans="4:4" x14ac:dyDescent="0.2">
      <c r="D4400" s="8"/>
    </row>
    <row r="4401" spans="4:4" x14ac:dyDescent="0.2">
      <c r="D4401" s="8"/>
    </row>
    <row r="4402" spans="4:4" x14ac:dyDescent="0.2">
      <c r="D4402" s="8"/>
    </row>
    <row r="4403" spans="4:4" x14ac:dyDescent="0.2">
      <c r="D4403" s="8"/>
    </row>
    <row r="4404" spans="4:4" x14ac:dyDescent="0.2">
      <c r="D4404" s="8"/>
    </row>
    <row r="4405" spans="4:4" x14ac:dyDescent="0.2">
      <c r="D4405" s="8"/>
    </row>
    <row r="4406" spans="4:4" x14ac:dyDescent="0.2">
      <c r="D4406" s="8"/>
    </row>
    <row r="4407" spans="4:4" x14ac:dyDescent="0.2">
      <c r="D4407" s="8"/>
    </row>
    <row r="4408" spans="4:4" x14ac:dyDescent="0.2">
      <c r="D4408" s="8"/>
    </row>
    <row r="4409" spans="4:4" x14ac:dyDescent="0.2">
      <c r="D4409" s="8"/>
    </row>
    <row r="4410" spans="4:4" x14ac:dyDescent="0.2">
      <c r="D4410" s="8"/>
    </row>
    <row r="4411" spans="4:4" x14ac:dyDescent="0.2">
      <c r="D4411" s="8"/>
    </row>
    <row r="4412" spans="4:4" x14ac:dyDescent="0.2">
      <c r="D4412" s="8"/>
    </row>
    <row r="4413" spans="4:4" x14ac:dyDescent="0.2">
      <c r="D4413" s="8"/>
    </row>
    <row r="4414" spans="4:4" x14ac:dyDescent="0.2">
      <c r="D4414" s="8"/>
    </row>
    <row r="4415" spans="4:4" x14ac:dyDescent="0.2">
      <c r="D4415" s="8"/>
    </row>
    <row r="4416" spans="4:4" x14ac:dyDescent="0.2">
      <c r="D4416" s="8"/>
    </row>
    <row r="4417" spans="4:4" x14ac:dyDescent="0.2">
      <c r="D4417" s="8"/>
    </row>
    <row r="4418" spans="4:4" x14ac:dyDescent="0.2">
      <c r="D4418" s="8"/>
    </row>
    <row r="4419" spans="4:4" x14ac:dyDescent="0.2">
      <c r="D4419" s="8"/>
    </row>
    <row r="4420" spans="4:4" x14ac:dyDescent="0.2">
      <c r="D4420" s="8"/>
    </row>
    <row r="4421" spans="4:4" x14ac:dyDescent="0.2">
      <c r="D4421" s="8"/>
    </row>
    <row r="4422" spans="4:4" x14ac:dyDescent="0.2">
      <c r="D4422" s="8"/>
    </row>
    <row r="4423" spans="4:4" x14ac:dyDescent="0.2">
      <c r="D4423" s="8"/>
    </row>
    <row r="4424" spans="4:4" x14ac:dyDescent="0.2">
      <c r="D4424" s="8"/>
    </row>
    <row r="4425" spans="4:4" x14ac:dyDescent="0.2">
      <c r="D4425" s="8"/>
    </row>
    <row r="4426" spans="4:4" x14ac:dyDescent="0.2">
      <c r="D4426" s="8"/>
    </row>
    <row r="4427" spans="4:4" x14ac:dyDescent="0.2">
      <c r="D4427" s="8"/>
    </row>
    <row r="4428" spans="4:4" x14ac:dyDescent="0.2">
      <c r="D4428" s="8"/>
    </row>
    <row r="4429" spans="4:4" x14ac:dyDescent="0.2">
      <c r="D4429" s="8"/>
    </row>
    <row r="4430" spans="4:4" x14ac:dyDescent="0.2">
      <c r="D4430" s="8"/>
    </row>
    <row r="4431" spans="4:4" x14ac:dyDescent="0.2">
      <c r="D4431" s="8"/>
    </row>
    <row r="4432" spans="4:4" x14ac:dyDescent="0.2">
      <c r="D4432" s="8"/>
    </row>
    <row r="4433" spans="4:4" x14ac:dyDescent="0.2">
      <c r="D4433" s="8"/>
    </row>
    <row r="4434" spans="4:4" x14ac:dyDescent="0.2">
      <c r="D4434" s="8"/>
    </row>
    <row r="4435" spans="4:4" x14ac:dyDescent="0.2">
      <c r="D4435" s="8"/>
    </row>
    <row r="4436" spans="4:4" x14ac:dyDescent="0.2">
      <c r="D4436" s="8"/>
    </row>
    <row r="4437" spans="4:4" x14ac:dyDescent="0.2">
      <c r="D4437" s="8"/>
    </row>
    <row r="4438" spans="4:4" x14ac:dyDescent="0.2">
      <c r="D4438" s="8"/>
    </row>
    <row r="4439" spans="4:4" x14ac:dyDescent="0.2">
      <c r="D4439" s="8"/>
    </row>
    <row r="4440" spans="4:4" x14ac:dyDescent="0.2">
      <c r="D4440" s="8"/>
    </row>
    <row r="4441" spans="4:4" x14ac:dyDescent="0.2">
      <c r="D4441" s="8"/>
    </row>
    <row r="4442" spans="4:4" x14ac:dyDescent="0.2">
      <c r="D4442" s="8"/>
    </row>
    <row r="4443" spans="4:4" x14ac:dyDescent="0.2">
      <c r="D4443" s="8"/>
    </row>
    <row r="4444" spans="4:4" x14ac:dyDescent="0.2">
      <c r="D4444" s="8"/>
    </row>
    <row r="4445" spans="4:4" x14ac:dyDescent="0.2">
      <c r="D4445" s="8"/>
    </row>
    <row r="4446" spans="4:4" x14ac:dyDescent="0.2">
      <c r="D4446" s="8"/>
    </row>
    <row r="4447" spans="4:4" x14ac:dyDescent="0.2">
      <c r="D4447" s="8"/>
    </row>
    <row r="4448" spans="4:4" x14ac:dyDescent="0.2">
      <c r="D4448" s="8"/>
    </row>
    <row r="4449" spans="4:4" x14ac:dyDescent="0.2">
      <c r="D4449" s="8"/>
    </row>
    <row r="4450" spans="4:4" x14ac:dyDescent="0.2">
      <c r="D4450" s="8"/>
    </row>
    <row r="4451" spans="4:4" x14ac:dyDescent="0.2">
      <c r="D4451" s="8"/>
    </row>
    <row r="4452" spans="4:4" x14ac:dyDescent="0.2">
      <c r="D4452" s="8"/>
    </row>
    <row r="4453" spans="4:4" x14ac:dyDescent="0.2">
      <c r="D4453" s="8"/>
    </row>
    <row r="4454" spans="4:4" x14ac:dyDescent="0.2">
      <c r="D4454" s="8"/>
    </row>
    <row r="4455" spans="4:4" x14ac:dyDescent="0.2">
      <c r="D4455" s="8"/>
    </row>
    <row r="4456" spans="4:4" x14ac:dyDescent="0.2">
      <c r="D4456" s="8"/>
    </row>
    <row r="4457" spans="4:4" x14ac:dyDescent="0.2">
      <c r="D4457" s="8"/>
    </row>
    <row r="4458" spans="4:4" x14ac:dyDescent="0.2">
      <c r="D4458" s="8"/>
    </row>
    <row r="4459" spans="4:4" x14ac:dyDescent="0.2">
      <c r="D4459" s="8"/>
    </row>
    <row r="4460" spans="4:4" x14ac:dyDescent="0.2">
      <c r="D4460" s="8"/>
    </row>
    <row r="4461" spans="4:4" x14ac:dyDescent="0.2">
      <c r="D4461" s="8"/>
    </row>
    <row r="4462" spans="4:4" x14ac:dyDescent="0.2">
      <c r="D4462" s="8"/>
    </row>
    <row r="4463" spans="4:4" x14ac:dyDescent="0.2">
      <c r="D4463" s="8"/>
    </row>
    <row r="4464" spans="4:4" x14ac:dyDescent="0.2">
      <c r="D4464" s="8"/>
    </row>
    <row r="4465" spans="4:4" x14ac:dyDescent="0.2">
      <c r="D4465" s="8"/>
    </row>
    <row r="4466" spans="4:4" x14ac:dyDescent="0.2">
      <c r="D4466" s="8"/>
    </row>
    <row r="4467" spans="4:4" x14ac:dyDescent="0.2">
      <c r="D4467" s="8"/>
    </row>
    <row r="4468" spans="4:4" x14ac:dyDescent="0.2">
      <c r="D4468" s="8"/>
    </row>
    <row r="4469" spans="4:4" x14ac:dyDescent="0.2">
      <c r="D4469" s="8"/>
    </row>
    <row r="4470" spans="4:4" x14ac:dyDescent="0.2">
      <c r="D4470" s="8"/>
    </row>
    <row r="4471" spans="4:4" x14ac:dyDescent="0.2">
      <c r="D4471" s="8"/>
    </row>
    <row r="4472" spans="4:4" x14ac:dyDescent="0.2">
      <c r="D4472" s="8"/>
    </row>
    <row r="4473" spans="4:4" x14ac:dyDescent="0.2">
      <c r="D4473" s="8"/>
    </row>
    <row r="4474" spans="4:4" x14ac:dyDescent="0.2">
      <c r="D4474" s="8"/>
    </row>
    <row r="4475" spans="4:4" x14ac:dyDescent="0.2">
      <c r="D4475" s="8"/>
    </row>
    <row r="4476" spans="4:4" x14ac:dyDescent="0.2">
      <c r="D4476" s="8"/>
    </row>
    <row r="4477" spans="4:4" x14ac:dyDescent="0.2">
      <c r="D4477" s="8"/>
    </row>
    <row r="4478" spans="4:4" x14ac:dyDescent="0.2">
      <c r="D4478" s="8"/>
    </row>
    <row r="4479" spans="4:4" x14ac:dyDescent="0.2">
      <c r="D4479" s="8"/>
    </row>
    <row r="4480" spans="4:4" x14ac:dyDescent="0.2">
      <c r="D4480" s="8"/>
    </row>
    <row r="4481" spans="4:4" x14ac:dyDescent="0.2">
      <c r="D4481" s="8"/>
    </row>
    <row r="4482" spans="4:4" x14ac:dyDescent="0.2">
      <c r="D4482" s="8"/>
    </row>
    <row r="4483" spans="4:4" x14ac:dyDescent="0.2">
      <c r="D4483" s="8"/>
    </row>
    <row r="4484" spans="4:4" x14ac:dyDescent="0.2">
      <c r="D4484" s="8"/>
    </row>
    <row r="4485" spans="4:4" x14ac:dyDescent="0.2">
      <c r="D4485" s="8"/>
    </row>
    <row r="4486" spans="4:4" x14ac:dyDescent="0.2">
      <c r="D4486" s="8"/>
    </row>
    <row r="4487" spans="4:4" x14ac:dyDescent="0.2">
      <c r="D4487" s="8"/>
    </row>
    <row r="4488" spans="4:4" x14ac:dyDescent="0.2">
      <c r="D4488" s="8"/>
    </row>
    <row r="4489" spans="4:4" x14ac:dyDescent="0.2">
      <c r="D4489" s="8"/>
    </row>
    <row r="4490" spans="4:4" x14ac:dyDescent="0.2">
      <c r="D4490" s="8"/>
    </row>
    <row r="4491" spans="4:4" x14ac:dyDescent="0.2">
      <c r="D4491" s="8"/>
    </row>
    <row r="4492" spans="4:4" x14ac:dyDescent="0.2">
      <c r="D4492" s="8"/>
    </row>
    <row r="4493" spans="4:4" x14ac:dyDescent="0.2">
      <c r="D4493" s="8"/>
    </row>
    <row r="4494" spans="4:4" x14ac:dyDescent="0.2">
      <c r="D4494" s="8"/>
    </row>
    <row r="4495" spans="4:4" x14ac:dyDescent="0.2">
      <c r="D4495" s="8"/>
    </row>
    <row r="4496" spans="4:4" x14ac:dyDescent="0.2">
      <c r="D4496" s="8"/>
    </row>
    <row r="4497" spans="4:4" x14ac:dyDescent="0.2">
      <c r="D4497" s="8"/>
    </row>
    <row r="4498" spans="4:4" x14ac:dyDescent="0.2">
      <c r="D4498" s="8"/>
    </row>
    <row r="4499" spans="4:4" x14ac:dyDescent="0.2">
      <c r="D4499" s="8"/>
    </row>
    <row r="4500" spans="4:4" x14ac:dyDescent="0.2">
      <c r="D4500" s="8"/>
    </row>
    <row r="4501" spans="4:4" x14ac:dyDescent="0.2">
      <c r="D4501" s="8"/>
    </row>
    <row r="4502" spans="4:4" x14ac:dyDescent="0.2">
      <c r="D4502" s="8"/>
    </row>
    <row r="4503" spans="4:4" x14ac:dyDescent="0.2">
      <c r="D4503" s="8"/>
    </row>
    <row r="4504" spans="4:4" x14ac:dyDescent="0.2">
      <c r="D4504" s="8"/>
    </row>
    <row r="4505" spans="4:4" x14ac:dyDescent="0.2">
      <c r="D4505" s="8"/>
    </row>
    <row r="4506" spans="4:4" x14ac:dyDescent="0.2">
      <c r="D4506" s="8"/>
    </row>
    <row r="4507" spans="4:4" x14ac:dyDescent="0.2">
      <c r="D4507" s="8"/>
    </row>
    <row r="4508" spans="4:4" x14ac:dyDescent="0.2">
      <c r="D4508" s="8"/>
    </row>
    <row r="4509" spans="4:4" x14ac:dyDescent="0.2">
      <c r="D4509" s="8"/>
    </row>
    <row r="4510" spans="4:4" x14ac:dyDescent="0.2">
      <c r="D4510" s="8"/>
    </row>
    <row r="4511" spans="4:4" x14ac:dyDescent="0.2">
      <c r="D4511" s="8"/>
    </row>
    <row r="4512" spans="4:4" x14ac:dyDescent="0.2">
      <c r="D4512" s="8"/>
    </row>
    <row r="4513" spans="4:4" x14ac:dyDescent="0.2">
      <c r="D4513" s="8"/>
    </row>
    <row r="4514" spans="4:4" x14ac:dyDescent="0.2">
      <c r="D4514" s="8"/>
    </row>
    <row r="4515" spans="4:4" x14ac:dyDescent="0.2">
      <c r="D4515" s="8"/>
    </row>
    <row r="4516" spans="4:4" x14ac:dyDescent="0.2">
      <c r="D4516" s="8"/>
    </row>
    <row r="4517" spans="4:4" x14ac:dyDescent="0.2">
      <c r="D4517" s="8"/>
    </row>
    <row r="4518" spans="4:4" x14ac:dyDescent="0.2">
      <c r="D4518" s="8"/>
    </row>
    <row r="4519" spans="4:4" x14ac:dyDescent="0.2">
      <c r="D4519" s="8"/>
    </row>
    <row r="4520" spans="4:4" x14ac:dyDescent="0.2">
      <c r="D4520" s="8"/>
    </row>
    <row r="4521" spans="4:4" x14ac:dyDescent="0.2">
      <c r="D4521" s="8"/>
    </row>
    <row r="4522" spans="4:4" x14ac:dyDescent="0.2">
      <c r="D4522" s="8"/>
    </row>
    <row r="4523" spans="4:4" x14ac:dyDescent="0.2">
      <c r="D4523" s="8"/>
    </row>
    <row r="4524" spans="4:4" x14ac:dyDescent="0.2">
      <c r="D4524" s="8"/>
    </row>
    <row r="4525" spans="4:4" x14ac:dyDescent="0.2">
      <c r="D4525" s="8"/>
    </row>
    <row r="4526" spans="4:4" x14ac:dyDescent="0.2">
      <c r="D4526" s="8"/>
    </row>
    <row r="4527" spans="4:4" x14ac:dyDescent="0.2">
      <c r="D4527" s="8"/>
    </row>
    <row r="4528" spans="4:4" x14ac:dyDescent="0.2">
      <c r="D4528" s="8"/>
    </row>
    <row r="4529" spans="4:4" x14ac:dyDescent="0.2">
      <c r="D4529" s="8"/>
    </row>
    <row r="4530" spans="4:4" x14ac:dyDescent="0.2">
      <c r="D4530" s="8"/>
    </row>
    <row r="4531" spans="4:4" x14ac:dyDescent="0.2">
      <c r="D4531" s="8"/>
    </row>
    <row r="4532" spans="4:4" x14ac:dyDescent="0.2">
      <c r="D4532" s="8"/>
    </row>
    <row r="4533" spans="4:4" x14ac:dyDescent="0.2">
      <c r="D4533" s="8"/>
    </row>
    <row r="4534" spans="4:4" x14ac:dyDescent="0.2">
      <c r="D4534" s="8"/>
    </row>
    <row r="4535" spans="4:4" x14ac:dyDescent="0.2">
      <c r="D4535" s="8"/>
    </row>
    <row r="4536" spans="4:4" x14ac:dyDescent="0.2">
      <c r="D4536" s="8"/>
    </row>
    <row r="4537" spans="4:4" x14ac:dyDescent="0.2">
      <c r="D4537" s="8"/>
    </row>
    <row r="4538" spans="4:4" x14ac:dyDescent="0.2">
      <c r="D4538" s="8"/>
    </row>
    <row r="4539" spans="4:4" x14ac:dyDescent="0.2">
      <c r="D4539" s="8"/>
    </row>
    <row r="4540" spans="4:4" x14ac:dyDescent="0.2">
      <c r="D4540" s="8"/>
    </row>
    <row r="4541" spans="4:4" x14ac:dyDescent="0.2">
      <c r="D4541" s="8"/>
    </row>
    <row r="4542" spans="4:4" x14ac:dyDescent="0.2">
      <c r="D4542" s="8"/>
    </row>
    <row r="4543" spans="4:4" x14ac:dyDescent="0.2">
      <c r="D4543" s="8"/>
    </row>
    <row r="4544" spans="4:4" x14ac:dyDescent="0.2">
      <c r="D4544" s="8"/>
    </row>
    <row r="4545" spans="4:4" x14ac:dyDescent="0.2">
      <c r="D4545" s="8"/>
    </row>
    <row r="4546" spans="4:4" x14ac:dyDescent="0.2">
      <c r="D4546" s="8"/>
    </row>
    <row r="4547" spans="4:4" x14ac:dyDescent="0.2">
      <c r="D4547" s="8"/>
    </row>
    <row r="4548" spans="4:4" x14ac:dyDescent="0.2">
      <c r="D4548" s="8"/>
    </row>
    <row r="4549" spans="4:4" x14ac:dyDescent="0.2">
      <c r="D4549" s="8"/>
    </row>
    <row r="4550" spans="4:4" x14ac:dyDescent="0.2">
      <c r="D4550" s="8"/>
    </row>
    <row r="4551" spans="4:4" x14ac:dyDescent="0.2">
      <c r="D4551" s="8"/>
    </row>
    <row r="4552" spans="4:4" x14ac:dyDescent="0.2">
      <c r="D4552" s="8"/>
    </row>
    <row r="4553" spans="4:4" x14ac:dyDescent="0.2">
      <c r="D4553" s="8"/>
    </row>
    <row r="4554" spans="4:4" x14ac:dyDescent="0.2">
      <c r="D4554" s="8"/>
    </row>
    <row r="4555" spans="4:4" x14ac:dyDescent="0.2">
      <c r="D4555" s="8"/>
    </row>
    <row r="4556" spans="4:4" x14ac:dyDescent="0.2">
      <c r="D4556" s="8"/>
    </row>
    <row r="4557" spans="4:4" x14ac:dyDescent="0.2">
      <c r="D4557" s="8"/>
    </row>
    <row r="4558" spans="4:4" x14ac:dyDescent="0.2">
      <c r="D4558" s="8"/>
    </row>
    <row r="4559" spans="4:4" x14ac:dyDescent="0.2">
      <c r="D4559" s="8"/>
    </row>
    <row r="4560" spans="4:4" x14ac:dyDescent="0.2">
      <c r="D4560" s="8"/>
    </row>
    <row r="4561" spans="4:4" x14ac:dyDescent="0.2">
      <c r="D4561" s="8"/>
    </row>
    <row r="4562" spans="4:4" x14ac:dyDescent="0.2">
      <c r="D4562" s="8"/>
    </row>
    <row r="4563" spans="4:4" x14ac:dyDescent="0.2">
      <c r="D4563" s="8"/>
    </row>
    <row r="4564" spans="4:4" x14ac:dyDescent="0.2">
      <c r="D4564" s="8"/>
    </row>
    <row r="4565" spans="4:4" x14ac:dyDescent="0.2">
      <c r="D4565" s="8"/>
    </row>
    <row r="4566" spans="4:4" x14ac:dyDescent="0.2">
      <c r="D4566" s="8"/>
    </row>
    <row r="4567" spans="4:4" x14ac:dyDescent="0.2">
      <c r="D4567" s="8"/>
    </row>
    <row r="4568" spans="4:4" x14ac:dyDescent="0.2">
      <c r="D4568" s="8"/>
    </row>
    <row r="4569" spans="4:4" x14ac:dyDescent="0.2">
      <c r="D4569" s="8"/>
    </row>
    <row r="4570" spans="4:4" x14ac:dyDescent="0.2">
      <c r="D4570" s="8"/>
    </row>
    <row r="4571" spans="4:4" x14ac:dyDescent="0.2">
      <c r="D4571" s="8"/>
    </row>
    <row r="4572" spans="4:4" x14ac:dyDescent="0.2">
      <c r="D4572" s="8"/>
    </row>
    <row r="4573" spans="4:4" x14ac:dyDescent="0.2">
      <c r="D4573" s="8"/>
    </row>
    <row r="4574" spans="4:4" x14ac:dyDescent="0.2">
      <c r="D4574" s="8"/>
    </row>
    <row r="4575" spans="4:4" x14ac:dyDescent="0.2">
      <c r="D4575" s="8"/>
    </row>
    <row r="4576" spans="4:4" x14ac:dyDescent="0.2">
      <c r="D4576" s="8"/>
    </row>
    <row r="4577" spans="4:4" x14ac:dyDescent="0.2">
      <c r="D4577" s="8"/>
    </row>
    <row r="4578" spans="4:4" x14ac:dyDescent="0.2">
      <c r="D4578" s="8"/>
    </row>
    <row r="4579" spans="4:4" x14ac:dyDescent="0.2">
      <c r="D4579" s="8"/>
    </row>
    <row r="4580" spans="4:4" x14ac:dyDescent="0.2">
      <c r="D4580" s="8"/>
    </row>
    <row r="4581" spans="4:4" x14ac:dyDescent="0.2">
      <c r="D4581" s="8"/>
    </row>
    <row r="4582" spans="4:4" x14ac:dyDescent="0.2">
      <c r="D4582" s="8"/>
    </row>
    <row r="4583" spans="4:4" x14ac:dyDescent="0.2">
      <c r="D4583" s="8"/>
    </row>
    <row r="4584" spans="4:4" x14ac:dyDescent="0.2">
      <c r="D4584" s="8"/>
    </row>
    <row r="4585" spans="4:4" x14ac:dyDescent="0.2">
      <c r="D4585" s="8"/>
    </row>
    <row r="4586" spans="4:4" x14ac:dyDescent="0.2">
      <c r="D4586" s="8"/>
    </row>
    <row r="4587" spans="4:4" x14ac:dyDescent="0.2">
      <c r="D4587" s="8"/>
    </row>
    <row r="4588" spans="4:4" x14ac:dyDescent="0.2">
      <c r="D4588" s="8"/>
    </row>
    <row r="4589" spans="4:4" x14ac:dyDescent="0.2">
      <c r="D4589" s="8"/>
    </row>
    <row r="4590" spans="4:4" x14ac:dyDescent="0.2">
      <c r="D4590" s="8"/>
    </row>
    <row r="4591" spans="4:4" x14ac:dyDescent="0.2">
      <c r="D4591" s="8"/>
    </row>
    <row r="4592" spans="4:4" x14ac:dyDescent="0.2">
      <c r="D4592" s="8"/>
    </row>
    <row r="4593" spans="4:4" x14ac:dyDescent="0.2">
      <c r="D4593" s="8"/>
    </row>
    <row r="4594" spans="4:4" x14ac:dyDescent="0.2">
      <c r="D4594" s="8"/>
    </row>
    <row r="4595" spans="4:4" x14ac:dyDescent="0.2">
      <c r="D4595" s="8"/>
    </row>
    <row r="4596" spans="4:4" x14ac:dyDescent="0.2">
      <c r="D4596" s="8"/>
    </row>
    <row r="4597" spans="4:4" x14ac:dyDescent="0.2">
      <c r="D4597" s="8"/>
    </row>
    <row r="4598" spans="4:4" x14ac:dyDescent="0.2">
      <c r="D4598" s="8"/>
    </row>
    <row r="4599" spans="4:4" x14ac:dyDescent="0.2">
      <c r="D4599" s="8"/>
    </row>
    <row r="4600" spans="4:4" x14ac:dyDescent="0.2">
      <c r="D4600" s="8"/>
    </row>
    <row r="4601" spans="4:4" x14ac:dyDescent="0.2">
      <c r="D4601" s="8"/>
    </row>
    <row r="4602" spans="4:4" x14ac:dyDescent="0.2">
      <c r="D4602" s="8"/>
    </row>
    <row r="4603" spans="4:4" x14ac:dyDescent="0.2">
      <c r="D4603" s="8"/>
    </row>
    <row r="4604" spans="4:4" x14ac:dyDescent="0.2">
      <c r="D4604" s="8"/>
    </row>
    <row r="4605" spans="4:4" x14ac:dyDescent="0.2">
      <c r="D4605" s="8"/>
    </row>
    <row r="4606" spans="4:4" x14ac:dyDescent="0.2">
      <c r="D4606" s="8"/>
    </row>
    <row r="4607" spans="4:4" x14ac:dyDescent="0.2">
      <c r="D4607" s="8"/>
    </row>
    <row r="4608" spans="4:4" x14ac:dyDescent="0.2">
      <c r="D4608" s="8"/>
    </row>
    <row r="4609" spans="4:4" x14ac:dyDescent="0.2">
      <c r="D4609" s="8"/>
    </row>
    <row r="4610" spans="4:4" x14ac:dyDescent="0.2">
      <c r="D4610" s="8"/>
    </row>
    <row r="4611" spans="4:4" x14ac:dyDescent="0.2">
      <c r="D4611" s="8"/>
    </row>
    <row r="4612" spans="4:4" x14ac:dyDescent="0.2">
      <c r="D4612" s="8"/>
    </row>
    <row r="4613" spans="4:4" x14ac:dyDescent="0.2">
      <c r="D4613" s="8"/>
    </row>
    <row r="4614" spans="4:4" x14ac:dyDescent="0.2">
      <c r="D4614" s="8"/>
    </row>
    <row r="4615" spans="4:4" x14ac:dyDescent="0.2">
      <c r="D4615" s="8"/>
    </row>
    <row r="4616" spans="4:4" x14ac:dyDescent="0.2">
      <c r="D4616" s="8"/>
    </row>
    <row r="4617" spans="4:4" x14ac:dyDescent="0.2">
      <c r="D4617" s="8"/>
    </row>
    <row r="4618" spans="4:4" x14ac:dyDescent="0.2">
      <c r="D4618" s="8"/>
    </row>
    <row r="4619" spans="4:4" x14ac:dyDescent="0.2">
      <c r="D4619" s="8"/>
    </row>
    <row r="4620" spans="4:4" x14ac:dyDescent="0.2">
      <c r="D4620" s="8"/>
    </row>
    <row r="4621" spans="4:4" x14ac:dyDescent="0.2">
      <c r="D4621" s="8"/>
    </row>
    <row r="4622" spans="4:4" x14ac:dyDescent="0.2">
      <c r="D4622" s="8"/>
    </row>
    <row r="4623" spans="4:4" x14ac:dyDescent="0.2">
      <c r="D4623" s="8"/>
    </row>
    <row r="4624" spans="4:4" x14ac:dyDescent="0.2">
      <c r="D4624" s="8"/>
    </row>
    <row r="4625" spans="4:4" x14ac:dyDescent="0.2">
      <c r="D4625" s="8"/>
    </row>
    <row r="4626" spans="4:4" x14ac:dyDescent="0.2">
      <c r="D4626" s="8"/>
    </row>
    <row r="4627" spans="4:4" x14ac:dyDescent="0.2">
      <c r="D4627" s="8"/>
    </row>
    <row r="4628" spans="4:4" x14ac:dyDescent="0.2">
      <c r="D4628" s="8"/>
    </row>
    <row r="4629" spans="4:4" x14ac:dyDescent="0.2">
      <c r="D4629" s="8"/>
    </row>
    <row r="4630" spans="4:4" x14ac:dyDescent="0.2">
      <c r="D4630" s="8"/>
    </row>
    <row r="4631" spans="4:4" x14ac:dyDescent="0.2">
      <c r="D4631" s="8"/>
    </row>
    <row r="4632" spans="4:4" x14ac:dyDescent="0.2">
      <c r="D4632" s="8"/>
    </row>
    <row r="4633" spans="4:4" x14ac:dyDescent="0.2">
      <c r="D4633" s="8"/>
    </row>
    <row r="4634" spans="4:4" x14ac:dyDescent="0.2">
      <c r="D4634" s="8"/>
    </row>
    <row r="4635" spans="4:4" x14ac:dyDescent="0.2">
      <c r="D4635" s="8"/>
    </row>
    <row r="4636" spans="4:4" x14ac:dyDescent="0.2">
      <c r="D4636" s="8"/>
    </row>
    <row r="4637" spans="4:4" x14ac:dyDescent="0.2">
      <c r="D4637" s="8"/>
    </row>
    <row r="4638" spans="4:4" x14ac:dyDescent="0.2">
      <c r="D4638" s="8"/>
    </row>
    <row r="4639" spans="4:4" x14ac:dyDescent="0.2">
      <c r="D4639" s="8"/>
    </row>
    <row r="4640" spans="4:4" x14ac:dyDescent="0.2">
      <c r="D4640" s="8"/>
    </row>
    <row r="4641" spans="4:4" x14ac:dyDescent="0.2">
      <c r="D4641" s="8"/>
    </row>
    <row r="4642" spans="4:4" x14ac:dyDescent="0.2">
      <c r="D4642" s="8"/>
    </row>
    <row r="4643" spans="4:4" x14ac:dyDescent="0.2">
      <c r="D4643" s="8"/>
    </row>
    <row r="4644" spans="4:4" x14ac:dyDescent="0.2">
      <c r="D4644" s="8"/>
    </row>
    <row r="4645" spans="4:4" x14ac:dyDescent="0.2">
      <c r="D4645" s="8"/>
    </row>
    <row r="4646" spans="4:4" x14ac:dyDescent="0.2">
      <c r="D4646" s="8"/>
    </row>
    <row r="4647" spans="4:4" x14ac:dyDescent="0.2">
      <c r="D4647" s="8"/>
    </row>
    <row r="4648" spans="4:4" x14ac:dyDescent="0.2">
      <c r="D4648" s="8"/>
    </row>
    <row r="4649" spans="4:4" x14ac:dyDescent="0.2">
      <c r="D4649" s="8"/>
    </row>
    <row r="4650" spans="4:4" x14ac:dyDescent="0.2">
      <c r="D4650" s="8"/>
    </row>
    <row r="4651" spans="4:4" x14ac:dyDescent="0.2">
      <c r="D4651" s="8"/>
    </row>
    <row r="4652" spans="4:4" x14ac:dyDescent="0.2">
      <c r="D4652" s="8"/>
    </row>
    <row r="4653" spans="4:4" x14ac:dyDescent="0.2">
      <c r="D4653" s="8"/>
    </row>
    <row r="4654" spans="4:4" x14ac:dyDescent="0.2">
      <c r="D4654" s="8"/>
    </row>
    <row r="4655" spans="4:4" x14ac:dyDescent="0.2">
      <c r="D4655" s="8"/>
    </row>
    <row r="4656" spans="4:4" x14ac:dyDescent="0.2">
      <c r="D4656" s="8"/>
    </row>
    <row r="4657" spans="4:4" x14ac:dyDescent="0.2">
      <c r="D4657" s="8"/>
    </row>
    <row r="4658" spans="4:4" x14ac:dyDescent="0.2">
      <c r="D4658" s="8"/>
    </row>
    <row r="4659" spans="4:4" x14ac:dyDescent="0.2">
      <c r="D4659" s="8"/>
    </row>
    <row r="4660" spans="4:4" x14ac:dyDescent="0.2">
      <c r="D4660" s="8"/>
    </row>
    <row r="4661" spans="4:4" x14ac:dyDescent="0.2">
      <c r="D4661" s="8"/>
    </row>
    <row r="4662" spans="4:4" x14ac:dyDescent="0.2">
      <c r="D4662" s="8"/>
    </row>
    <row r="4663" spans="4:4" x14ac:dyDescent="0.2">
      <c r="D4663" s="8"/>
    </row>
    <row r="4664" spans="4:4" x14ac:dyDescent="0.2">
      <c r="D4664" s="8"/>
    </row>
    <row r="4665" spans="4:4" x14ac:dyDescent="0.2">
      <c r="D4665" s="8"/>
    </row>
    <row r="4666" spans="4:4" x14ac:dyDescent="0.2">
      <c r="D4666" s="8"/>
    </row>
    <row r="4667" spans="4:4" x14ac:dyDescent="0.2">
      <c r="D4667" s="8"/>
    </row>
    <row r="4668" spans="4:4" x14ac:dyDescent="0.2">
      <c r="D4668" s="8"/>
    </row>
    <row r="4669" spans="4:4" x14ac:dyDescent="0.2">
      <c r="D4669" s="8"/>
    </row>
    <row r="4670" spans="4:4" x14ac:dyDescent="0.2">
      <c r="D4670" s="8"/>
    </row>
    <row r="4671" spans="4:4" x14ac:dyDescent="0.2">
      <c r="D4671" s="8"/>
    </row>
    <row r="4672" spans="4:4" x14ac:dyDescent="0.2">
      <c r="D4672" s="8"/>
    </row>
    <row r="4673" spans="4:4" x14ac:dyDescent="0.2">
      <c r="D4673" s="8"/>
    </row>
    <row r="4674" spans="4:4" x14ac:dyDescent="0.2">
      <c r="D4674" s="8"/>
    </row>
    <row r="4675" spans="4:4" x14ac:dyDescent="0.2">
      <c r="D4675" s="8"/>
    </row>
    <row r="4676" spans="4:4" x14ac:dyDescent="0.2">
      <c r="D4676" s="8"/>
    </row>
    <row r="4677" spans="4:4" x14ac:dyDescent="0.2">
      <c r="D4677" s="8"/>
    </row>
    <row r="4678" spans="4:4" x14ac:dyDescent="0.2">
      <c r="D4678" s="8"/>
    </row>
    <row r="4679" spans="4:4" x14ac:dyDescent="0.2">
      <c r="D4679" s="8"/>
    </row>
    <row r="4680" spans="4:4" x14ac:dyDescent="0.2">
      <c r="D4680" s="8"/>
    </row>
    <row r="4681" spans="4:4" x14ac:dyDescent="0.2">
      <c r="D4681" s="8"/>
    </row>
    <row r="4682" spans="4:4" x14ac:dyDescent="0.2">
      <c r="D4682" s="8"/>
    </row>
    <row r="4683" spans="4:4" x14ac:dyDescent="0.2">
      <c r="D4683" s="8"/>
    </row>
    <row r="4684" spans="4:4" x14ac:dyDescent="0.2">
      <c r="D4684" s="8"/>
    </row>
    <row r="4685" spans="4:4" x14ac:dyDescent="0.2">
      <c r="D4685" s="8"/>
    </row>
    <row r="4686" spans="4:4" x14ac:dyDescent="0.2">
      <c r="D4686" s="8"/>
    </row>
    <row r="4687" spans="4:4" x14ac:dyDescent="0.2">
      <c r="D4687" s="8"/>
    </row>
    <row r="4688" spans="4:4" x14ac:dyDescent="0.2">
      <c r="D4688" s="8"/>
    </row>
    <row r="4689" spans="4:4" x14ac:dyDescent="0.2">
      <c r="D4689" s="8"/>
    </row>
    <row r="4690" spans="4:4" x14ac:dyDescent="0.2">
      <c r="D4690" s="8"/>
    </row>
    <row r="4691" spans="4:4" x14ac:dyDescent="0.2">
      <c r="D4691" s="8"/>
    </row>
    <row r="4692" spans="4:4" x14ac:dyDescent="0.2">
      <c r="D4692" s="8"/>
    </row>
    <row r="4693" spans="4:4" x14ac:dyDescent="0.2">
      <c r="D4693" s="8"/>
    </row>
    <row r="4694" spans="4:4" x14ac:dyDescent="0.2">
      <c r="D4694" s="8"/>
    </row>
    <row r="4695" spans="4:4" x14ac:dyDescent="0.2">
      <c r="D4695" s="8"/>
    </row>
    <row r="4696" spans="4:4" x14ac:dyDescent="0.2">
      <c r="D4696" s="8"/>
    </row>
    <row r="4697" spans="4:4" x14ac:dyDescent="0.2">
      <c r="D4697" s="8"/>
    </row>
    <row r="4698" spans="4:4" x14ac:dyDescent="0.2">
      <c r="D4698" s="8"/>
    </row>
    <row r="4699" spans="4:4" x14ac:dyDescent="0.2">
      <c r="D4699" s="8"/>
    </row>
    <row r="4700" spans="4:4" x14ac:dyDescent="0.2">
      <c r="D4700" s="8"/>
    </row>
    <row r="4701" spans="4:4" x14ac:dyDescent="0.2">
      <c r="D4701" s="8"/>
    </row>
    <row r="4702" spans="4:4" x14ac:dyDescent="0.2">
      <c r="D4702" s="8"/>
    </row>
    <row r="4703" spans="4:4" x14ac:dyDescent="0.2">
      <c r="D4703" s="8"/>
    </row>
    <row r="4704" spans="4:4" x14ac:dyDescent="0.2">
      <c r="D4704" s="8"/>
    </row>
    <row r="4705" spans="4:4" x14ac:dyDescent="0.2">
      <c r="D4705" s="8"/>
    </row>
    <row r="4706" spans="4:4" x14ac:dyDescent="0.2">
      <c r="D4706" s="8"/>
    </row>
    <row r="4707" spans="4:4" x14ac:dyDescent="0.2">
      <c r="D4707" s="8"/>
    </row>
    <row r="4708" spans="4:4" x14ac:dyDescent="0.2">
      <c r="D4708" s="8"/>
    </row>
    <row r="4709" spans="4:4" x14ac:dyDescent="0.2">
      <c r="D4709" s="8"/>
    </row>
    <row r="4710" spans="4:4" x14ac:dyDescent="0.2">
      <c r="D4710" s="8"/>
    </row>
    <row r="4711" spans="4:4" x14ac:dyDescent="0.2">
      <c r="D4711" s="8"/>
    </row>
    <row r="4712" spans="4:4" x14ac:dyDescent="0.2">
      <c r="D4712" s="8"/>
    </row>
    <row r="4713" spans="4:4" x14ac:dyDescent="0.2">
      <c r="D4713" s="8"/>
    </row>
    <row r="4714" spans="4:4" x14ac:dyDescent="0.2">
      <c r="D4714" s="8"/>
    </row>
    <row r="4715" spans="4:4" x14ac:dyDescent="0.2">
      <c r="D4715" s="8"/>
    </row>
    <row r="4716" spans="4:4" x14ac:dyDescent="0.2">
      <c r="D4716" s="8"/>
    </row>
    <row r="4717" spans="4:4" x14ac:dyDescent="0.2">
      <c r="D4717" s="8"/>
    </row>
    <row r="4718" spans="4:4" x14ac:dyDescent="0.2">
      <c r="D4718" s="8"/>
    </row>
    <row r="4719" spans="4:4" x14ac:dyDescent="0.2">
      <c r="D4719" s="8"/>
    </row>
    <row r="4720" spans="4:4" x14ac:dyDescent="0.2">
      <c r="D4720" s="8"/>
    </row>
    <row r="4721" spans="4:4" x14ac:dyDescent="0.2">
      <c r="D4721" s="8"/>
    </row>
    <row r="4722" spans="4:4" x14ac:dyDescent="0.2">
      <c r="D4722" s="8"/>
    </row>
    <row r="4723" spans="4:4" x14ac:dyDescent="0.2">
      <c r="D4723" s="8"/>
    </row>
    <row r="4724" spans="4:4" x14ac:dyDescent="0.2">
      <c r="D4724" s="8"/>
    </row>
    <row r="4725" spans="4:4" x14ac:dyDescent="0.2">
      <c r="D4725" s="8"/>
    </row>
    <row r="4726" spans="4:4" x14ac:dyDescent="0.2">
      <c r="D4726" s="8"/>
    </row>
    <row r="4727" spans="4:4" x14ac:dyDescent="0.2">
      <c r="D4727" s="8"/>
    </row>
    <row r="4728" spans="4:4" x14ac:dyDescent="0.2">
      <c r="D4728" s="8"/>
    </row>
    <row r="4729" spans="4:4" x14ac:dyDescent="0.2">
      <c r="D4729" s="8"/>
    </row>
    <row r="4730" spans="4:4" x14ac:dyDescent="0.2">
      <c r="D4730" s="8"/>
    </row>
    <row r="4731" spans="4:4" x14ac:dyDescent="0.2">
      <c r="D4731" s="8"/>
    </row>
    <row r="4732" spans="4:4" x14ac:dyDescent="0.2">
      <c r="D4732" s="8"/>
    </row>
    <row r="4733" spans="4:4" x14ac:dyDescent="0.2">
      <c r="D4733" s="8"/>
    </row>
    <row r="4734" spans="4:4" x14ac:dyDescent="0.2">
      <c r="D4734" s="8"/>
    </row>
    <row r="4735" spans="4:4" x14ac:dyDescent="0.2">
      <c r="D4735" s="8"/>
    </row>
    <row r="4736" spans="4:4" x14ac:dyDescent="0.2">
      <c r="D4736" s="8"/>
    </row>
    <row r="4737" spans="4:4" x14ac:dyDescent="0.2">
      <c r="D4737" s="8"/>
    </row>
    <row r="4738" spans="4:4" x14ac:dyDescent="0.2">
      <c r="D4738" s="8"/>
    </row>
    <row r="4739" spans="4:4" x14ac:dyDescent="0.2">
      <c r="D4739" s="8"/>
    </row>
    <row r="4740" spans="4:4" x14ac:dyDescent="0.2">
      <c r="D4740" s="8"/>
    </row>
    <row r="4741" spans="4:4" x14ac:dyDescent="0.2">
      <c r="D4741" s="8"/>
    </row>
    <row r="4742" spans="4:4" x14ac:dyDescent="0.2">
      <c r="D4742" s="8"/>
    </row>
    <row r="4743" spans="4:4" x14ac:dyDescent="0.2">
      <c r="D4743" s="8"/>
    </row>
    <row r="4744" spans="4:4" x14ac:dyDescent="0.2">
      <c r="D4744" s="8"/>
    </row>
    <row r="4745" spans="4:4" x14ac:dyDescent="0.2">
      <c r="D4745" s="8"/>
    </row>
    <row r="4746" spans="4:4" x14ac:dyDescent="0.2">
      <c r="D4746" s="8"/>
    </row>
    <row r="4747" spans="4:4" x14ac:dyDescent="0.2">
      <c r="D4747" s="8"/>
    </row>
    <row r="4748" spans="4:4" x14ac:dyDescent="0.2">
      <c r="D4748" s="8"/>
    </row>
    <row r="4749" spans="4:4" x14ac:dyDescent="0.2">
      <c r="D4749" s="8"/>
    </row>
    <row r="4750" spans="4:4" x14ac:dyDescent="0.2">
      <c r="D4750" s="8"/>
    </row>
    <row r="4751" spans="4:4" x14ac:dyDescent="0.2">
      <c r="D4751" s="8"/>
    </row>
    <row r="4752" spans="4:4" x14ac:dyDescent="0.2">
      <c r="D4752" s="8"/>
    </row>
    <row r="4753" spans="4:4" x14ac:dyDescent="0.2">
      <c r="D4753" s="8"/>
    </row>
    <row r="4754" spans="4:4" x14ac:dyDescent="0.2">
      <c r="D4754" s="8"/>
    </row>
    <row r="4755" spans="4:4" x14ac:dyDescent="0.2">
      <c r="D4755" s="8"/>
    </row>
    <row r="4756" spans="4:4" x14ac:dyDescent="0.2">
      <c r="D4756" s="8"/>
    </row>
    <row r="4757" spans="4:4" x14ac:dyDescent="0.2">
      <c r="D4757" s="8"/>
    </row>
    <row r="4758" spans="4:4" x14ac:dyDescent="0.2">
      <c r="D4758" s="8"/>
    </row>
    <row r="4759" spans="4:4" x14ac:dyDescent="0.2">
      <c r="D4759" s="8"/>
    </row>
    <row r="4760" spans="4:4" x14ac:dyDescent="0.2">
      <c r="D4760" s="8"/>
    </row>
    <row r="4761" spans="4:4" x14ac:dyDescent="0.2">
      <c r="D4761" s="8"/>
    </row>
    <row r="4762" spans="4:4" x14ac:dyDescent="0.2">
      <c r="D4762" s="8"/>
    </row>
    <row r="4763" spans="4:4" x14ac:dyDescent="0.2">
      <c r="D4763" s="8"/>
    </row>
    <row r="4764" spans="4:4" x14ac:dyDescent="0.2">
      <c r="D4764" s="8"/>
    </row>
    <row r="4765" spans="4:4" x14ac:dyDescent="0.2">
      <c r="D4765" s="8"/>
    </row>
    <row r="4766" spans="4:4" x14ac:dyDescent="0.2">
      <c r="D4766" s="8"/>
    </row>
    <row r="4767" spans="4:4" x14ac:dyDescent="0.2">
      <c r="D4767" s="8"/>
    </row>
    <row r="4768" spans="4:4" x14ac:dyDescent="0.2">
      <c r="D4768" s="8"/>
    </row>
    <row r="4769" spans="4:4" x14ac:dyDescent="0.2">
      <c r="D4769" s="8"/>
    </row>
    <row r="4770" spans="4:4" x14ac:dyDescent="0.2">
      <c r="D4770" s="8"/>
    </row>
    <row r="4771" spans="4:4" x14ac:dyDescent="0.2">
      <c r="D4771" s="8"/>
    </row>
    <row r="4772" spans="4:4" x14ac:dyDescent="0.2">
      <c r="D4772" s="8"/>
    </row>
    <row r="4773" spans="4:4" x14ac:dyDescent="0.2">
      <c r="D4773" s="8"/>
    </row>
    <row r="4774" spans="4:4" x14ac:dyDescent="0.2">
      <c r="D4774" s="8"/>
    </row>
    <row r="4775" spans="4:4" x14ac:dyDescent="0.2">
      <c r="D4775" s="8"/>
    </row>
    <row r="4776" spans="4:4" x14ac:dyDescent="0.2">
      <c r="D4776" s="8"/>
    </row>
    <row r="4777" spans="4:4" x14ac:dyDescent="0.2">
      <c r="D4777" s="8"/>
    </row>
    <row r="4778" spans="4:4" x14ac:dyDescent="0.2">
      <c r="D4778" s="8"/>
    </row>
    <row r="4779" spans="4:4" x14ac:dyDescent="0.2">
      <c r="D4779" s="8"/>
    </row>
    <row r="4780" spans="4:4" x14ac:dyDescent="0.2">
      <c r="D4780" s="8"/>
    </row>
    <row r="4781" spans="4:4" x14ac:dyDescent="0.2">
      <c r="D4781" s="8"/>
    </row>
    <row r="4782" spans="4:4" x14ac:dyDescent="0.2">
      <c r="D4782" s="8"/>
    </row>
    <row r="4783" spans="4:4" x14ac:dyDescent="0.2">
      <c r="D4783" s="8"/>
    </row>
    <row r="4784" spans="4:4" x14ac:dyDescent="0.2">
      <c r="D4784" s="8"/>
    </row>
    <row r="4785" spans="4:4" x14ac:dyDescent="0.2">
      <c r="D4785" s="8"/>
    </row>
    <row r="4786" spans="4:4" x14ac:dyDescent="0.2">
      <c r="D4786" s="8"/>
    </row>
    <row r="4787" spans="4:4" x14ac:dyDescent="0.2">
      <c r="D4787" s="8"/>
    </row>
    <row r="4788" spans="4:4" x14ac:dyDescent="0.2">
      <c r="D4788" s="8"/>
    </row>
    <row r="4789" spans="4:4" x14ac:dyDescent="0.2">
      <c r="D4789" s="8"/>
    </row>
    <row r="4790" spans="4:4" x14ac:dyDescent="0.2">
      <c r="D4790" s="8"/>
    </row>
    <row r="4791" spans="4:4" x14ac:dyDescent="0.2">
      <c r="D4791" s="8"/>
    </row>
    <row r="4792" spans="4:4" x14ac:dyDescent="0.2">
      <c r="D4792" s="8"/>
    </row>
    <row r="4793" spans="4:4" x14ac:dyDescent="0.2">
      <c r="D4793" s="8"/>
    </row>
    <row r="4794" spans="4:4" x14ac:dyDescent="0.2">
      <c r="D4794" s="8"/>
    </row>
    <row r="4795" spans="4:4" x14ac:dyDescent="0.2">
      <c r="D4795" s="8"/>
    </row>
    <row r="4796" spans="4:4" x14ac:dyDescent="0.2">
      <c r="D4796" s="8"/>
    </row>
    <row r="4797" spans="4:4" x14ac:dyDescent="0.2">
      <c r="D4797" s="8"/>
    </row>
    <row r="4798" spans="4:4" x14ac:dyDescent="0.2">
      <c r="D4798" s="8"/>
    </row>
    <row r="4799" spans="4:4" x14ac:dyDescent="0.2">
      <c r="D4799" s="8"/>
    </row>
    <row r="4800" spans="4:4" x14ac:dyDescent="0.2">
      <c r="D4800" s="8"/>
    </row>
    <row r="4801" spans="4:4" x14ac:dyDescent="0.2">
      <c r="D4801" s="8"/>
    </row>
    <row r="4802" spans="4:4" x14ac:dyDescent="0.2">
      <c r="D4802" s="8"/>
    </row>
    <row r="4803" spans="4:4" x14ac:dyDescent="0.2">
      <c r="D4803" s="8"/>
    </row>
    <row r="4804" spans="4:4" x14ac:dyDescent="0.2">
      <c r="D4804" s="8"/>
    </row>
    <row r="4805" spans="4:4" x14ac:dyDescent="0.2">
      <c r="D4805" s="8"/>
    </row>
    <row r="4806" spans="4:4" x14ac:dyDescent="0.2">
      <c r="D4806" s="8"/>
    </row>
    <row r="4807" spans="4:4" x14ac:dyDescent="0.2">
      <c r="D4807" s="8"/>
    </row>
    <row r="4808" spans="4:4" x14ac:dyDescent="0.2">
      <c r="D4808" s="8"/>
    </row>
    <row r="4809" spans="4:4" x14ac:dyDescent="0.2">
      <c r="D4809" s="8"/>
    </row>
    <row r="4810" spans="4:4" x14ac:dyDescent="0.2">
      <c r="D4810" s="8"/>
    </row>
    <row r="4811" spans="4:4" x14ac:dyDescent="0.2">
      <c r="D4811" s="8"/>
    </row>
    <row r="4812" spans="4:4" x14ac:dyDescent="0.2">
      <c r="D4812" s="8"/>
    </row>
    <row r="4813" spans="4:4" x14ac:dyDescent="0.2">
      <c r="D4813" s="8"/>
    </row>
    <row r="4814" spans="4:4" x14ac:dyDescent="0.2">
      <c r="D4814" s="8"/>
    </row>
    <row r="4815" spans="4:4" x14ac:dyDescent="0.2">
      <c r="D4815" s="8"/>
    </row>
    <row r="4816" spans="4:4" x14ac:dyDescent="0.2">
      <c r="D4816" s="8"/>
    </row>
    <row r="4817" spans="4:4" x14ac:dyDescent="0.2">
      <c r="D4817" s="8"/>
    </row>
    <row r="4818" spans="4:4" x14ac:dyDescent="0.2">
      <c r="D4818" s="8"/>
    </row>
    <row r="4819" spans="4:4" x14ac:dyDescent="0.2">
      <c r="D4819" s="8"/>
    </row>
    <row r="4820" spans="4:4" x14ac:dyDescent="0.2">
      <c r="D4820" s="8"/>
    </row>
    <row r="4821" spans="4:4" x14ac:dyDescent="0.2">
      <c r="D4821" s="8"/>
    </row>
    <row r="4822" spans="4:4" x14ac:dyDescent="0.2">
      <c r="D4822" s="8"/>
    </row>
    <row r="4823" spans="4:4" x14ac:dyDescent="0.2">
      <c r="D4823" s="8"/>
    </row>
    <row r="4824" spans="4:4" x14ac:dyDescent="0.2">
      <c r="D4824" s="8"/>
    </row>
    <row r="4825" spans="4:4" x14ac:dyDescent="0.2">
      <c r="D4825" s="8"/>
    </row>
    <row r="4826" spans="4:4" x14ac:dyDescent="0.2">
      <c r="D4826" s="8"/>
    </row>
    <row r="4827" spans="4:4" x14ac:dyDescent="0.2">
      <c r="D4827" s="8"/>
    </row>
    <row r="4828" spans="4:4" x14ac:dyDescent="0.2">
      <c r="D4828" s="8"/>
    </row>
    <row r="4829" spans="4:4" x14ac:dyDescent="0.2">
      <c r="D4829" s="8"/>
    </row>
    <row r="4830" spans="4:4" x14ac:dyDescent="0.2">
      <c r="D4830" s="8"/>
    </row>
    <row r="4831" spans="4:4" x14ac:dyDescent="0.2">
      <c r="D4831" s="8"/>
    </row>
    <row r="4832" spans="4:4" x14ac:dyDescent="0.2">
      <c r="D4832" s="8"/>
    </row>
    <row r="4833" spans="4:4" x14ac:dyDescent="0.2">
      <c r="D4833" s="8"/>
    </row>
    <row r="4834" spans="4:4" x14ac:dyDescent="0.2">
      <c r="D4834" s="8"/>
    </row>
    <row r="4835" spans="4:4" x14ac:dyDescent="0.2">
      <c r="D4835" s="8"/>
    </row>
    <row r="4836" spans="4:4" x14ac:dyDescent="0.2">
      <c r="D4836" s="8"/>
    </row>
    <row r="4837" spans="4:4" x14ac:dyDescent="0.2">
      <c r="D4837" s="8"/>
    </row>
    <row r="4838" spans="4:4" x14ac:dyDescent="0.2">
      <c r="D4838" s="8"/>
    </row>
    <row r="4839" spans="4:4" x14ac:dyDescent="0.2">
      <c r="D4839" s="8"/>
    </row>
    <row r="4840" spans="4:4" x14ac:dyDescent="0.2">
      <c r="D4840" s="8"/>
    </row>
    <row r="4841" spans="4:4" x14ac:dyDescent="0.2">
      <c r="D4841" s="8"/>
    </row>
    <row r="4842" spans="4:4" x14ac:dyDescent="0.2">
      <c r="D4842" s="8"/>
    </row>
    <row r="4843" spans="4:4" x14ac:dyDescent="0.2">
      <c r="D4843" s="8"/>
    </row>
    <row r="4844" spans="4:4" x14ac:dyDescent="0.2">
      <c r="D4844" s="8"/>
    </row>
    <row r="4845" spans="4:4" x14ac:dyDescent="0.2">
      <c r="D4845" s="8"/>
    </row>
    <row r="4846" spans="4:4" x14ac:dyDescent="0.2">
      <c r="D4846" s="8"/>
    </row>
    <row r="4847" spans="4:4" x14ac:dyDescent="0.2">
      <c r="D4847" s="8"/>
    </row>
    <row r="4848" spans="4:4" x14ac:dyDescent="0.2">
      <c r="D4848" s="8"/>
    </row>
    <row r="4849" spans="4:4" x14ac:dyDescent="0.2">
      <c r="D4849" s="8"/>
    </row>
    <row r="4850" spans="4:4" x14ac:dyDescent="0.2">
      <c r="D4850" s="8"/>
    </row>
    <row r="4851" spans="4:4" x14ac:dyDescent="0.2">
      <c r="D4851" s="8"/>
    </row>
    <row r="4852" spans="4:4" x14ac:dyDescent="0.2">
      <c r="D4852" s="8"/>
    </row>
    <row r="4853" spans="4:4" x14ac:dyDescent="0.2">
      <c r="D4853" s="8"/>
    </row>
    <row r="4854" spans="4:4" x14ac:dyDescent="0.2">
      <c r="D4854" s="8"/>
    </row>
    <row r="4855" spans="4:4" x14ac:dyDescent="0.2">
      <c r="D4855" s="8"/>
    </row>
    <row r="4856" spans="4:4" x14ac:dyDescent="0.2">
      <c r="D4856" s="8"/>
    </row>
    <row r="4857" spans="4:4" x14ac:dyDescent="0.2">
      <c r="D4857" s="8"/>
    </row>
    <row r="4858" spans="4:4" x14ac:dyDescent="0.2">
      <c r="D4858" s="8"/>
    </row>
    <row r="4859" spans="4:4" x14ac:dyDescent="0.2">
      <c r="D4859" s="8"/>
    </row>
    <row r="4860" spans="4:4" x14ac:dyDescent="0.2">
      <c r="D4860" s="8"/>
    </row>
    <row r="4861" spans="4:4" x14ac:dyDescent="0.2">
      <c r="D4861" s="8"/>
    </row>
    <row r="4862" spans="4:4" x14ac:dyDescent="0.2">
      <c r="D4862" s="8"/>
    </row>
    <row r="4863" spans="4:4" x14ac:dyDescent="0.2">
      <c r="D4863" s="8"/>
    </row>
    <row r="4864" spans="4:4" x14ac:dyDescent="0.2">
      <c r="D4864" s="8"/>
    </row>
    <row r="4865" spans="4:4" x14ac:dyDescent="0.2">
      <c r="D4865" s="8"/>
    </row>
    <row r="4866" spans="4:4" x14ac:dyDescent="0.2">
      <c r="D4866" s="8"/>
    </row>
    <row r="4867" spans="4:4" x14ac:dyDescent="0.2">
      <c r="D4867" s="8"/>
    </row>
    <row r="4868" spans="4:4" x14ac:dyDescent="0.2">
      <c r="D4868" s="8"/>
    </row>
    <row r="4869" spans="4:4" x14ac:dyDescent="0.2">
      <c r="D4869" s="8"/>
    </row>
    <row r="4870" spans="4:4" x14ac:dyDescent="0.2">
      <c r="D4870" s="8"/>
    </row>
    <row r="4871" spans="4:4" x14ac:dyDescent="0.2">
      <c r="D4871" s="8"/>
    </row>
    <row r="4872" spans="4:4" x14ac:dyDescent="0.2">
      <c r="D4872" s="8"/>
    </row>
    <row r="4873" spans="4:4" x14ac:dyDescent="0.2">
      <c r="D4873" s="8"/>
    </row>
    <row r="4874" spans="4:4" x14ac:dyDescent="0.2">
      <c r="D4874" s="8"/>
    </row>
    <row r="4875" spans="4:4" x14ac:dyDescent="0.2">
      <c r="D4875" s="8"/>
    </row>
    <row r="4876" spans="4:4" x14ac:dyDescent="0.2">
      <c r="D4876" s="8"/>
    </row>
    <row r="4877" spans="4:4" x14ac:dyDescent="0.2">
      <c r="D4877" s="8"/>
    </row>
    <row r="4878" spans="4:4" x14ac:dyDescent="0.2">
      <c r="D4878" s="8"/>
    </row>
    <row r="4879" spans="4:4" x14ac:dyDescent="0.2">
      <c r="D4879" s="8"/>
    </row>
    <row r="4880" spans="4:4" x14ac:dyDescent="0.2">
      <c r="D4880" s="8"/>
    </row>
    <row r="4881" spans="4:4" x14ac:dyDescent="0.2">
      <c r="D4881" s="8"/>
    </row>
    <row r="4882" spans="4:4" x14ac:dyDescent="0.2">
      <c r="D4882" s="8"/>
    </row>
    <row r="4883" spans="4:4" x14ac:dyDescent="0.2">
      <c r="D4883" s="8"/>
    </row>
    <row r="4884" spans="4:4" x14ac:dyDescent="0.2">
      <c r="D4884" s="8"/>
    </row>
    <row r="4885" spans="4:4" x14ac:dyDescent="0.2">
      <c r="D4885" s="8"/>
    </row>
    <row r="4886" spans="4:4" x14ac:dyDescent="0.2">
      <c r="D4886" s="8"/>
    </row>
    <row r="4887" spans="4:4" x14ac:dyDescent="0.2">
      <c r="D4887" s="8"/>
    </row>
    <row r="4888" spans="4:4" x14ac:dyDescent="0.2">
      <c r="D4888" s="8"/>
    </row>
    <row r="4889" spans="4:4" x14ac:dyDescent="0.2">
      <c r="D4889" s="8"/>
    </row>
    <row r="4890" spans="4:4" x14ac:dyDescent="0.2">
      <c r="D4890" s="8"/>
    </row>
    <row r="4891" spans="4:4" x14ac:dyDescent="0.2">
      <c r="D4891" s="8"/>
    </row>
    <row r="4892" spans="4:4" x14ac:dyDescent="0.2">
      <c r="D4892" s="8"/>
    </row>
    <row r="4893" spans="4:4" x14ac:dyDescent="0.2">
      <c r="D4893" s="8"/>
    </row>
    <row r="4894" spans="4:4" x14ac:dyDescent="0.2">
      <c r="D4894" s="8"/>
    </row>
    <row r="4895" spans="4:4" x14ac:dyDescent="0.2">
      <c r="D4895" s="8"/>
    </row>
    <row r="4896" spans="4:4" x14ac:dyDescent="0.2">
      <c r="D4896" s="8"/>
    </row>
    <row r="4897" spans="4:4" x14ac:dyDescent="0.2">
      <c r="D4897" s="8"/>
    </row>
    <row r="4898" spans="4:4" x14ac:dyDescent="0.2">
      <c r="D4898" s="8"/>
    </row>
    <row r="4899" spans="4:4" x14ac:dyDescent="0.2">
      <c r="D4899" s="8"/>
    </row>
    <row r="4900" spans="4:4" x14ac:dyDescent="0.2">
      <c r="D4900" s="8"/>
    </row>
    <row r="4901" spans="4:4" x14ac:dyDescent="0.2">
      <c r="D4901" s="8"/>
    </row>
    <row r="4902" spans="4:4" x14ac:dyDescent="0.2">
      <c r="D4902" s="8"/>
    </row>
    <row r="4903" spans="4:4" x14ac:dyDescent="0.2">
      <c r="D4903" s="8"/>
    </row>
    <row r="4904" spans="4:4" x14ac:dyDescent="0.2">
      <c r="D4904" s="8"/>
    </row>
    <row r="4905" spans="4:4" x14ac:dyDescent="0.2">
      <c r="D4905" s="8"/>
    </row>
    <row r="4906" spans="4:4" x14ac:dyDescent="0.2">
      <c r="D4906" s="8"/>
    </row>
    <row r="4907" spans="4:4" x14ac:dyDescent="0.2">
      <c r="D4907" s="8"/>
    </row>
    <row r="4908" spans="4:4" x14ac:dyDescent="0.2">
      <c r="D4908" s="8"/>
    </row>
    <row r="4909" spans="4:4" x14ac:dyDescent="0.2">
      <c r="D4909" s="8"/>
    </row>
    <row r="4910" spans="4:4" x14ac:dyDescent="0.2">
      <c r="D4910" s="8"/>
    </row>
    <row r="4911" spans="4:4" x14ac:dyDescent="0.2">
      <c r="D4911" s="8"/>
    </row>
    <row r="4912" spans="4:4" x14ac:dyDescent="0.2">
      <c r="D4912" s="8"/>
    </row>
    <row r="4913" spans="4:4" x14ac:dyDescent="0.2">
      <c r="D4913" s="8"/>
    </row>
    <row r="4914" spans="4:4" x14ac:dyDescent="0.2">
      <c r="D4914" s="8"/>
    </row>
    <row r="4915" spans="4:4" x14ac:dyDescent="0.2">
      <c r="D4915" s="8"/>
    </row>
    <row r="4916" spans="4:4" x14ac:dyDescent="0.2">
      <c r="D4916" s="8"/>
    </row>
    <row r="4917" spans="4:4" x14ac:dyDescent="0.2">
      <c r="D4917" s="8"/>
    </row>
    <row r="4918" spans="4:4" x14ac:dyDescent="0.2">
      <c r="D4918" s="8"/>
    </row>
    <row r="4919" spans="4:4" x14ac:dyDescent="0.2">
      <c r="D4919" s="8"/>
    </row>
    <row r="4920" spans="4:4" x14ac:dyDescent="0.2">
      <c r="D4920" s="8"/>
    </row>
    <row r="4921" spans="4:4" x14ac:dyDescent="0.2">
      <c r="D4921" s="8"/>
    </row>
    <row r="4922" spans="4:4" x14ac:dyDescent="0.2">
      <c r="D4922" s="8"/>
    </row>
    <row r="4923" spans="4:4" x14ac:dyDescent="0.2">
      <c r="D4923" s="8"/>
    </row>
    <row r="4924" spans="4:4" x14ac:dyDescent="0.2">
      <c r="D4924" s="8"/>
    </row>
    <row r="4925" spans="4:4" x14ac:dyDescent="0.2">
      <c r="D4925" s="8"/>
    </row>
    <row r="4926" spans="4:4" x14ac:dyDescent="0.2">
      <c r="D4926" s="8"/>
    </row>
    <row r="4927" spans="4:4" x14ac:dyDescent="0.2">
      <c r="D4927" s="8"/>
    </row>
    <row r="4928" spans="4:4" x14ac:dyDescent="0.2">
      <c r="D4928" s="8"/>
    </row>
    <row r="4929" spans="4:4" x14ac:dyDescent="0.2">
      <c r="D4929" s="8"/>
    </row>
    <row r="4930" spans="4:4" x14ac:dyDescent="0.2">
      <c r="D4930" s="8"/>
    </row>
    <row r="4931" spans="4:4" x14ac:dyDescent="0.2">
      <c r="D4931" s="8"/>
    </row>
    <row r="4932" spans="4:4" x14ac:dyDescent="0.2">
      <c r="D4932" s="8"/>
    </row>
    <row r="4933" spans="4:4" x14ac:dyDescent="0.2">
      <c r="D4933" s="8"/>
    </row>
    <row r="4934" spans="4:4" x14ac:dyDescent="0.2">
      <c r="D4934" s="8"/>
    </row>
    <row r="4935" spans="4:4" x14ac:dyDescent="0.2">
      <c r="D4935" s="8"/>
    </row>
    <row r="4936" spans="4:4" x14ac:dyDescent="0.2">
      <c r="D4936" s="8"/>
    </row>
    <row r="4937" spans="4:4" x14ac:dyDescent="0.2">
      <c r="D4937" s="8"/>
    </row>
    <row r="4938" spans="4:4" x14ac:dyDescent="0.2">
      <c r="D4938" s="8"/>
    </row>
    <row r="4939" spans="4:4" x14ac:dyDescent="0.2">
      <c r="D4939" s="8"/>
    </row>
    <row r="4940" spans="4:4" x14ac:dyDescent="0.2">
      <c r="D4940" s="8"/>
    </row>
    <row r="4941" spans="4:4" x14ac:dyDescent="0.2">
      <c r="D4941" s="8"/>
    </row>
    <row r="4942" spans="4:4" x14ac:dyDescent="0.2">
      <c r="D4942" s="8"/>
    </row>
    <row r="4943" spans="4:4" x14ac:dyDescent="0.2">
      <c r="D4943" s="8"/>
    </row>
    <row r="4944" spans="4:4" x14ac:dyDescent="0.2">
      <c r="D4944" s="8"/>
    </row>
    <row r="4945" spans="4:4" x14ac:dyDescent="0.2">
      <c r="D4945" s="8"/>
    </row>
    <row r="4946" spans="4:4" x14ac:dyDescent="0.2">
      <c r="D4946" s="8"/>
    </row>
    <row r="4947" spans="4:4" x14ac:dyDescent="0.2">
      <c r="D4947" s="8"/>
    </row>
    <row r="4948" spans="4:4" x14ac:dyDescent="0.2">
      <c r="D4948" s="8"/>
    </row>
    <row r="4949" spans="4:4" x14ac:dyDescent="0.2">
      <c r="D4949" s="8"/>
    </row>
    <row r="4950" spans="4:4" x14ac:dyDescent="0.2">
      <c r="D4950" s="8"/>
    </row>
    <row r="4951" spans="4:4" x14ac:dyDescent="0.2">
      <c r="D4951" s="8"/>
    </row>
    <row r="4952" spans="4:4" x14ac:dyDescent="0.2">
      <c r="D4952" s="8"/>
    </row>
    <row r="4953" spans="4:4" x14ac:dyDescent="0.2">
      <c r="D4953" s="8"/>
    </row>
    <row r="4954" spans="4:4" x14ac:dyDescent="0.2">
      <c r="D4954" s="8"/>
    </row>
    <row r="4955" spans="4:4" x14ac:dyDescent="0.2">
      <c r="D4955" s="8"/>
    </row>
    <row r="4956" spans="4:4" x14ac:dyDescent="0.2">
      <c r="D4956" s="8"/>
    </row>
    <row r="4957" spans="4:4" x14ac:dyDescent="0.2">
      <c r="D4957" s="8"/>
    </row>
    <row r="4958" spans="4:4" x14ac:dyDescent="0.2">
      <c r="D4958" s="8"/>
    </row>
    <row r="4959" spans="4:4" x14ac:dyDescent="0.2">
      <c r="D4959" s="8"/>
    </row>
    <row r="4960" spans="4:4" x14ac:dyDescent="0.2">
      <c r="D4960" s="8"/>
    </row>
    <row r="4961" spans="4:4" x14ac:dyDescent="0.2">
      <c r="D4961" s="8"/>
    </row>
    <row r="4962" spans="4:4" x14ac:dyDescent="0.2">
      <c r="D4962" s="8"/>
    </row>
    <row r="4963" spans="4:4" x14ac:dyDescent="0.2">
      <c r="D4963" s="8"/>
    </row>
    <row r="4964" spans="4:4" x14ac:dyDescent="0.2">
      <c r="D4964" s="8"/>
    </row>
    <row r="4965" spans="4:4" x14ac:dyDescent="0.2">
      <c r="D4965" s="8"/>
    </row>
    <row r="4966" spans="4:4" x14ac:dyDescent="0.2">
      <c r="D4966" s="8"/>
    </row>
    <row r="4967" spans="4:4" x14ac:dyDescent="0.2">
      <c r="D4967" s="8"/>
    </row>
    <row r="4968" spans="4:4" x14ac:dyDescent="0.2">
      <c r="D4968" s="8"/>
    </row>
    <row r="4969" spans="4:4" x14ac:dyDescent="0.2">
      <c r="D4969" s="8"/>
    </row>
    <row r="4970" spans="4:4" x14ac:dyDescent="0.2">
      <c r="D4970" s="8"/>
    </row>
    <row r="4971" spans="4:4" x14ac:dyDescent="0.2">
      <c r="D4971" s="8"/>
    </row>
    <row r="4972" spans="4:4" x14ac:dyDescent="0.2">
      <c r="D4972" s="8"/>
    </row>
    <row r="4973" spans="4:4" x14ac:dyDescent="0.2">
      <c r="D4973" s="8"/>
    </row>
    <row r="4974" spans="4:4" x14ac:dyDescent="0.2">
      <c r="D4974" s="8"/>
    </row>
    <row r="4975" spans="4:4" x14ac:dyDescent="0.2">
      <c r="D4975" s="8"/>
    </row>
    <row r="4976" spans="4:4" x14ac:dyDescent="0.2">
      <c r="D4976" s="8"/>
    </row>
    <row r="4977" spans="4:4" x14ac:dyDescent="0.2">
      <c r="D4977" s="8"/>
    </row>
    <row r="4978" spans="4:4" x14ac:dyDescent="0.2">
      <c r="D4978" s="8"/>
    </row>
    <row r="4979" spans="4:4" x14ac:dyDescent="0.2">
      <c r="D4979" s="8"/>
    </row>
    <row r="4980" spans="4:4" x14ac:dyDescent="0.2">
      <c r="D4980" s="8"/>
    </row>
    <row r="4981" spans="4:4" x14ac:dyDescent="0.2">
      <c r="D4981" s="8"/>
    </row>
    <row r="4982" spans="4:4" x14ac:dyDescent="0.2">
      <c r="D4982" s="8"/>
    </row>
    <row r="4983" spans="4:4" x14ac:dyDescent="0.2">
      <c r="D4983" s="8"/>
    </row>
    <row r="4984" spans="4:4" x14ac:dyDescent="0.2">
      <c r="D4984" s="8"/>
    </row>
    <row r="4985" spans="4:4" x14ac:dyDescent="0.2">
      <c r="D4985" s="8"/>
    </row>
    <row r="4986" spans="4:4" x14ac:dyDescent="0.2">
      <c r="D4986" s="8"/>
    </row>
    <row r="4987" spans="4:4" x14ac:dyDescent="0.2">
      <c r="D4987" s="8"/>
    </row>
    <row r="4988" spans="4:4" x14ac:dyDescent="0.2">
      <c r="D4988" s="8"/>
    </row>
    <row r="4989" spans="4:4" x14ac:dyDescent="0.2">
      <c r="D4989" s="8"/>
    </row>
    <row r="4990" spans="4:4" x14ac:dyDescent="0.2">
      <c r="D4990" s="8"/>
    </row>
    <row r="4991" spans="4:4" x14ac:dyDescent="0.2">
      <c r="D4991" s="8"/>
    </row>
    <row r="4992" spans="4:4" x14ac:dyDescent="0.2">
      <c r="D4992" s="8"/>
    </row>
    <row r="4993" spans="4:4" x14ac:dyDescent="0.2">
      <c r="D4993" s="8"/>
    </row>
    <row r="4994" spans="4:4" x14ac:dyDescent="0.2">
      <c r="D4994" s="8"/>
    </row>
    <row r="4995" spans="4:4" x14ac:dyDescent="0.2">
      <c r="D4995" s="8"/>
    </row>
    <row r="4996" spans="4:4" x14ac:dyDescent="0.2">
      <c r="D4996" s="8"/>
    </row>
    <row r="4997" spans="4:4" x14ac:dyDescent="0.2">
      <c r="D4997" s="8"/>
    </row>
    <row r="4998" spans="4:4" x14ac:dyDescent="0.2">
      <c r="D4998" s="8"/>
    </row>
    <row r="4999" spans="4:4" x14ac:dyDescent="0.2">
      <c r="D4999" s="8"/>
    </row>
    <row r="5000" spans="4:4" x14ac:dyDescent="0.2">
      <c r="D5000" s="8"/>
    </row>
  </sheetData>
  <mergeCells count="6">
    <mergeCell ref="A123:G127"/>
    <mergeCell ref="A1:G1"/>
    <mergeCell ref="C2:G2"/>
    <mergeCell ref="C3:G3"/>
    <mergeCell ref="C4:G4"/>
    <mergeCell ref="A122:C122"/>
  </mergeCells>
  <pageMargins left="0.59055118110236204" right="0.196850393700787" top="0.78740157499999996" bottom="0.78740157499999996" header="0.3" footer="0.3"/>
  <pageSetup paperSize="9" orientation="portrait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22</vt:i4>
      </vt:variant>
      <vt:variant>
        <vt:lpstr>Pojmenované oblasti</vt:lpstr>
      </vt:variant>
      <vt:variant>
        <vt:i4>88</vt:i4>
      </vt:variant>
    </vt:vector>
  </HeadingPairs>
  <TitlesOfParts>
    <vt:vector size="110" baseType="lpstr">
      <vt:lpstr>Stavba</vt:lpstr>
      <vt:lpstr>01 Pol</vt:lpstr>
      <vt:lpstr>02 Pol</vt:lpstr>
      <vt:lpstr>03 Pol</vt:lpstr>
      <vt:lpstr>04 Pol</vt:lpstr>
      <vt:lpstr>05 Pol</vt:lpstr>
      <vt:lpstr>06 Pol</vt:lpstr>
      <vt:lpstr>07 Pol</vt:lpstr>
      <vt:lpstr>08 Pol</vt:lpstr>
      <vt:lpstr>09 Pol</vt:lpstr>
      <vt:lpstr>10 Pol</vt:lpstr>
      <vt:lpstr>11 Pol</vt:lpstr>
      <vt:lpstr>12 Pol</vt:lpstr>
      <vt:lpstr>13 Pol</vt:lpstr>
      <vt:lpstr>14 Pol</vt:lpstr>
      <vt:lpstr>15 Pol</vt:lpstr>
      <vt:lpstr>16 Pol</vt:lpstr>
      <vt:lpstr>17 Pol</vt:lpstr>
      <vt:lpstr>18 Pol</vt:lpstr>
      <vt:lpstr>19 Pol</vt:lpstr>
      <vt:lpstr>20 Pol</vt:lpstr>
      <vt:lpstr>21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'01 Pol'!Názvy_tisku</vt:lpstr>
      <vt:lpstr>'02 Pol'!Názvy_tisku</vt:lpstr>
      <vt:lpstr>'03 Pol'!Názvy_tisku</vt:lpstr>
      <vt:lpstr>'04 Pol'!Názvy_tisku</vt:lpstr>
      <vt:lpstr>'05 Pol'!Názvy_tisku</vt:lpstr>
      <vt:lpstr>'06 Pol'!Názvy_tisku</vt:lpstr>
      <vt:lpstr>'07 Pol'!Názvy_tisku</vt:lpstr>
      <vt:lpstr>'08 Pol'!Názvy_tisku</vt:lpstr>
      <vt:lpstr>'09 Pol'!Názvy_tisku</vt:lpstr>
      <vt:lpstr>'10 Pol'!Názvy_tisku</vt:lpstr>
      <vt:lpstr>'11 Pol'!Názvy_tisku</vt:lpstr>
      <vt:lpstr>'12 Pol'!Názvy_tisku</vt:lpstr>
      <vt:lpstr>'13 Pol'!Názvy_tisku</vt:lpstr>
      <vt:lpstr>'14 Pol'!Názvy_tisku</vt:lpstr>
      <vt:lpstr>'15 Pol'!Názvy_tisku</vt:lpstr>
      <vt:lpstr>'16 Pol'!Názvy_tisku</vt:lpstr>
      <vt:lpstr>'17 Pol'!Názvy_tisku</vt:lpstr>
      <vt:lpstr>'18 Pol'!Názvy_tisku</vt:lpstr>
      <vt:lpstr>'19 Pol'!Názvy_tisku</vt:lpstr>
      <vt:lpstr>'20 Pol'!Názvy_tisku</vt:lpstr>
      <vt:lpstr>'21 Pol'!Názvy_tisku</vt:lpstr>
      <vt:lpstr>oadresa</vt:lpstr>
      <vt:lpstr>Stavba!Objednatel</vt:lpstr>
      <vt:lpstr>Stavba!Objekt</vt:lpstr>
      <vt:lpstr>'01 Pol'!Oblast_tisku</vt:lpstr>
      <vt:lpstr>'02 Pol'!Oblast_tisku</vt:lpstr>
      <vt:lpstr>'03 Pol'!Oblast_tisku</vt:lpstr>
      <vt:lpstr>'04 Pol'!Oblast_tisku</vt:lpstr>
      <vt:lpstr>'05 Pol'!Oblast_tisku</vt:lpstr>
      <vt:lpstr>'06 Pol'!Oblast_tisku</vt:lpstr>
      <vt:lpstr>'07 Pol'!Oblast_tisku</vt:lpstr>
      <vt:lpstr>'08 Pol'!Oblast_tisku</vt:lpstr>
      <vt:lpstr>'09 Pol'!Oblast_tisku</vt:lpstr>
      <vt:lpstr>'10 Pol'!Oblast_tisku</vt:lpstr>
      <vt:lpstr>'11 Pol'!Oblast_tisku</vt:lpstr>
      <vt:lpstr>'12 Pol'!Oblast_tisku</vt:lpstr>
      <vt:lpstr>'13 Pol'!Oblast_tisku</vt:lpstr>
      <vt:lpstr>'14 Pol'!Oblast_tisku</vt:lpstr>
      <vt:lpstr>'15 Pol'!Oblast_tisku</vt:lpstr>
      <vt:lpstr>'16 Pol'!Oblast_tisku</vt:lpstr>
      <vt:lpstr>'17 Pol'!Oblast_tisku</vt:lpstr>
      <vt:lpstr>'18 Pol'!Oblast_tisku</vt:lpstr>
      <vt:lpstr>'19 Pol'!Oblast_tisku</vt:lpstr>
      <vt:lpstr>'20 Pol'!Oblast_tisku</vt:lpstr>
      <vt:lpstr>'21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Romana Kocourová</cp:lastModifiedBy>
  <cp:lastPrinted>2019-03-19T12:27:02Z</cp:lastPrinted>
  <dcterms:created xsi:type="dcterms:W3CDTF">2009-04-08T07:15:50Z</dcterms:created>
  <dcterms:modified xsi:type="dcterms:W3CDTF">2025-11-14T11:05:02Z</dcterms:modified>
</cp:coreProperties>
</file>