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přípravné práce" sheetId="2" r:id="rId2"/>
    <sheet name="2 - zemní práce v zátopě" sheetId="3" r:id="rId3"/>
    <sheet name="3 - výstavba hráze" sheetId="4" r:id="rId4"/>
    <sheet name="4 - manipulační objekt" sheetId="5" r:id="rId5"/>
    <sheet name="5 - výstavba bezpečnostní..." sheetId="6" r:id="rId6"/>
    <sheet name="6 - dokončovací práce" sheetId="7" r:id="rId7"/>
    <sheet name="Pokyny pro vyplnění" sheetId="8" r:id="rId8"/>
  </sheets>
  <definedNames>
    <definedName name="_xlnm._FilterDatabase" localSheetId="1" hidden="1">'1 - přípravné práce'!$C$80:$K$80</definedName>
    <definedName name="_xlnm._FilterDatabase" localSheetId="2" hidden="1">'2 - zemní práce v zátopě'!$C$77:$K$77</definedName>
    <definedName name="_xlnm._FilterDatabase" localSheetId="3" hidden="1">'3 - výstavba hráze'!$C$80:$K$80</definedName>
    <definedName name="_xlnm._FilterDatabase" localSheetId="4" hidden="1">'4 - manipulační objekt'!$C$84:$K$84</definedName>
    <definedName name="_xlnm._FilterDatabase" localSheetId="5" hidden="1">'5 - výstavba bezpečnostní...'!$C$82:$K$82</definedName>
    <definedName name="_xlnm._FilterDatabase" localSheetId="6" hidden="1">'6 - dokončovací práce'!$C$78:$K$78</definedName>
    <definedName name="_xlnm.Print_Titles" localSheetId="1">'1 - přípravné práce'!$80:$80</definedName>
    <definedName name="_xlnm.Print_Titles" localSheetId="2">'2 - zemní práce v zátopě'!$77:$77</definedName>
    <definedName name="_xlnm.Print_Titles" localSheetId="3">'3 - výstavba hráze'!$80:$80</definedName>
    <definedName name="_xlnm.Print_Titles" localSheetId="4">'4 - manipulační objekt'!$84:$84</definedName>
    <definedName name="_xlnm.Print_Titles" localSheetId="5">'5 - výstavba bezpečnostní...'!$82:$82</definedName>
    <definedName name="_xlnm.Print_Titles" localSheetId="6">'6 - dokončovací práce'!$78:$78</definedName>
    <definedName name="_xlnm.Print_Titles" localSheetId="0">'Rekapitulace stavby'!$49:$49</definedName>
    <definedName name="_xlnm.Print_Area" localSheetId="1">'1 - přípravné práce'!$C$4:$J$36,'1 - přípravné práce'!$C$42:$J$62,'1 - přípravné práce'!$C$68:$K$109</definedName>
    <definedName name="_xlnm.Print_Area" localSheetId="2">'2 - zemní práce v zátopě'!$C$4:$J$36,'2 - zemní práce v zátopě'!$C$42:$J$59,'2 - zemní práce v zátopě'!$C$65:$K$100</definedName>
    <definedName name="_xlnm.Print_Area" localSheetId="3">'3 - výstavba hráze'!$C$4:$J$36,'3 - výstavba hráze'!$C$42:$J$62,'3 - výstavba hráze'!$C$68:$K$103</definedName>
    <definedName name="_xlnm.Print_Area" localSheetId="4">'4 - manipulační objekt'!$C$4:$J$36,'4 - manipulační objekt'!$C$42:$J$66,'4 - manipulační objekt'!$C$72:$K$178</definedName>
    <definedName name="_xlnm.Print_Area" localSheetId="5">'5 - výstavba bezpečnostní...'!$C$4:$J$36,'5 - výstavba bezpečnostní...'!$C$42:$J$64,'5 - výstavba bezpečnostní...'!$C$70:$K$125</definedName>
    <definedName name="_xlnm.Print_Area" localSheetId="6">'6 - dokončovací práce'!$C$4:$J$36,'6 - dokončovací práce'!$C$42:$J$60,'6 - dokončovací práce'!$C$66:$K$96</definedName>
    <definedName name="_xlnm.Print_Area" localSheetId="7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stavby'!$C$39:$AQ$58</definedName>
  </definedNames>
  <calcPr fullCalcOnLoad="1"/>
</workbook>
</file>

<file path=xl/sharedStrings.xml><?xml version="1.0" encoding="utf-8"?>
<sst xmlns="http://schemas.openxmlformats.org/spreadsheetml/2006/main" count="3238" uniqueCount="696">
  <si>
    <t>Export VZ</t>
  </si>
  <si>
    <t>List obsahuje:</t>
  </si>
  <si>
    <t>3.0</t>
  </si>
  <si>
    <t>ZAMOK</t>
  </si>
  <si>
    <t>False</t>
  </si>
  <si>
    <t>{7f43668c-e03e-4047-ac7d-30672a79d15e}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</si>
  <si>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</si>
  <si>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</si>
  <si>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</si>
  <si>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</si>
  <si>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</si>
  <si>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</si>
  <si>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</si>
  <si>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</si>
  <si>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2015-11-13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</si>
  <si>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</si>
  <si>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</si>
  <si>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Retenční a protierozní opatření U buku - malá vodní nádrž</t>
  </si>
  <si>
    <t>0,1</t>
  </si>
  <si>
    <t>KSO:</t>
  </si>
  <si>
    <t/>
  </si>
  <si>
    <t>CC-CZ:</t>
  </si>
  <si>
    <t>1</t>
  </si>
  <si>
    <t>Místo:</t>
  </si>
  <si>
    <t>Těchobuz</t>
  </si>
  <si>
    <t>Datum:</t>
  </si>
  <si>
    <t>9.4.2014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</si>
  <si>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</si>
  <si>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</si>
  <si>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</si>
  <si>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</si>
  <si>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</si>
  <si>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</si>
  <si>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</si>
  <si>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</si>
  <si>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</si>
  <si>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</si>
  <si>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</si>
  <si>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</si>
  <si>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</si>
  <si>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</si>
  <si>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</si>
  <si>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</si>
  <si>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</si>
  <si>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</si>
  <si>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</si>
  <si>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</si>
  <si>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</si>
  <si>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</si>
  <si>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</si>
  <si>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</si>
  <si>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</si>
  <si>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</si>
  <si>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</si>
  <si>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</si>
  <si>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</si>
  <si>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</si>
  <si>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</si>
  <si>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</si>
  <si>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</si>
  <si>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</si>
  <si>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</si>
  <si>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</si>
  <si>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</si>
  <si>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</si>
  <si>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</si>
  <si>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</si>
  <si>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</si>
  <si>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</si>
  <si>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</si>
  <si>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</si>
  <si>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</si>
  <si>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</si>
  <si>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</si>
  <si>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</si>
  <si>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</si>
  <si>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přípravné práce</t>
  </si>
  <si>
    <t>STA</t>
  </si>
  <si>
    <t>{36452cd0-e9ba-4d14-921e-13a8c4376947}</t>
  </si>
  <si>
    <t>2</t>
  </si>
  <si>
    <t>zemní práce v zátopě</t>
  </si>
  <si>
    <t>{546736bc-757b-46af-926f-2348ad08995f}</t>
  </si>
  <si>
    <t>3</t>
  </si>
  <si>
    <t>výstavba hráze</t>
  </si>
  <si>
    <t>{f9702639-11e0-4adf-bb57-3fd2d6fda923}</t>
  </si>
  <si>
    <t>4</t>
  </si>
  <si>
    <t>manipulační objekt</t>
  </si>
  <si>
    <t>{035e7e8f-7206-4a67-bbd7-496856c88ae1}</t>
  </si>
  <si>
    <t>5</t>
  </si>
  <si>
    <t>výstavba bezpečnostního objektu</t>
  </si>
  <si>
    <t>{fc3ab3f6-0ba4-4ecb-8934-2539d38f988d}</t>
  </si>
  <si>
    <t>6</t>
  </si>
  <si>
    <t>dokončovací práce</t>
  </si>
  <si>
    <t>{87c9e7b9-c2df-49f6-b913-984efb4501ca}</t>
  </si>
  <si>
    <t>Zpět na list:</t>
  </si>
  <si>
    <t>KRYCÍ LIST SOUPISU</t>
  </si>
  <si>
    <t>Objekt:</t>
  </si>
  <si>
    <t>1 - přípravné práce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</si>
  <si>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</si>
  <si>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</si>
  <si>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</si>
  <si>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</si>
  <si>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</si>
  <si>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</si>
  <si>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</si>
  <si>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</si>
  <si>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>000 - Nepojmenované práce</t>
  </si>
  <si>
    <t xml:space="preserve">    0 - Nepojmenovaný díl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</si>
  <si>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</si>
  <si>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</si>
  <si>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</si>
  <si>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</si>
  <si>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</si>
  <si>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</si>
  <si>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</si>
  <si>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</si>
  <si>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</si>
  <si>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</si>
  <si>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</si>
  <si>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</si>
  <si>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</si>
  <si>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</si>
  <si>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</si>
  <si>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</si>
  <si>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</si>
  <si>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</si>
  <si>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19</t>
  </si>
  <si>
    <t>K</t>
  </si>
  <si>
    <t>111201401</t>
  </si>
  <si>
    <t>Spálení křovin a stromů průměru kmene do 100 mm</t>
  </si>
  <si>
    <t>m2</t>
  </si>
  <si>
    <t>-1282372254</t>
  </si>
  <si>
    <t>PP</t>
  </si>
  <si>
    <t>Spálení odstraněných křovin a stromů na hromadách průměru kmene do 100 mm pro jakoukoliv plochu</t>
  </si>
  <si>
    <t>20</t>
  </si>
  <si>
    <t>111212355</t>
  </si>
  <si>
    <t>Odstranění nevhodných dřevin do 500 m2 výšky nad 1m s odstraněním pařezů v rovině nebo svahu 1:5</t>
  </si>
  <si>
    <t>CS ÚRS 2015 01</t>
  </si>
  <si>
    <t>-664887700</t>
  </si>
  <si>
    <t>Odstranění nevhodných dřevin průměru kmene do 100 mm výšky přes 1 m s odstraněním pařezu přes 100 do 500 m2 v rovině nebo na svahu do 1:5</t>
  </si>
  <si>
    <t>112101102</t>
  </si>
  <si>
    <t>Kácení stromů D kmene do 500 mm</t>
  </si>
  <si>
    <t>kus</t>
  </si>
  <si>
    <t>CS ÚRS 2013 01</t>
  </si>
  <si>
    <t>740714745</t>
  </si>
  <si>
    <t>Kácení stromů s odřezáním kmene a s odvětvením listnatých, průměru kmene přes 300 do 500 mm</t>
  </si>
  <si>
    <t>22</t>
  </si>
  <si>
    <t>112201102</t>
  </si>
  <si>
    <t>Odstranění pařezů D do 500 mm</t>
  </si>
  <si>
    <t>290553054</t>
  </si>
  <si>
    <t>23</t>
  </si>
  <si>
    <t>112211112</t>
  </si>
  <si>
    <t>Spálení pařezu D do 0,5 m</t>
  </si>
  <si>
    <t>-1703994780</t>
  </si>
  <si>
    <t>16</t>
  </si>
  <si>
    <t>121103111</t>
  </si>
  <si>
    <t>Skrývka zemin schopných zúrodnění v rovině a svahu do 1:5</t>
  </si>
  <si>
    <t>m3</t>
  </si>
  <si>
    <t>-1220214403</t>
  </si>
  <si>
    <t>Skrývka zemin schopných zúrodnění v rovině a ve sklonu do 1:5</t>
  </si>
  <si>
    <t>VV</t>
  </si>
  <si>
    <t>"skrývka humózní vrstvy z plochy zátopy"1620*0,10</t>
  </si>
  <si>
    <t>17</t>
  </si>
  <si>
    <t>162301101</t>
  </si>
  <si>
    <t>Vodorovné přemístění do 500 m výkopku/sypaniny z horniny tř. 1 až 4</t>
  </si>
  <si>
    <t>-1650097646</t>
  </si>
  <si>
    <t>Vodorovné přemístění výkopku nebo sypaniny po suchu na obvyklém dopravním prostředku, bez naložení výkopku, avšak se složením bez rozhrnutí z horniny tř. 1 až 4 na vzdálenost přes 50 do 500 m</t>
  </si>
  <si>
    <t>"odvoz ornice na dočasné uložiště, po dokončení prací převoz zpět"162*2</t>
  </si>
  <si>
    <t>18</t>
  </si>
  <si>
    <t>171201201</t>
  </si>
  <si>
    <t>Uložení sypaniny na skládky</t>
  </si>
  <si>
    <t>CS ÚRS 2014 01</t>
  </si>
  <si>
    <t>-536559984</t>
  </si>
  <si>
    <t>"dočasné uložení ornice"162</t>
  </si>
  <si>
    <t>Zakládání</t>
  </si>
  <si>
    <t>24</t>
  </si>
  <si>
    <t>zařízení staveniště</t>
  </si>
  <si>
    <t>ks</t>
  </si>
  <si>
    <t>1152021010</t>
  </si>
  <si>
    <t>bet. požerák otevřený (vnitřní rozměr 400x400)</t>
  </si>
  <si>
    <t>000</t>
  </si>
  <si>
    <t>Nepojmenované práce</t>
  </si>
  <si>
    <t>Nepojmenovaný díl</t>
  </si>
  <si>
    <t>012103000</t>
  </si>
  <si>
    <t>Geodetické práce před výstavbou</t>
  </si>
  <si>
    <t>Kč</t>
  </si>
  <si>
    <t>-1011307287</t>
  </si>
  <si>
    <t>Průzkumné, geodetické a projektové práce geodetické práce před výstavbou</t>
  </si>
  <si>
    <t>2 - zemní práce v zátopě</t>
  </si>
  <si>
    <t>122201402</t>
  </si>
  <si>
    <t>Vykopávky v zemníku na suchu v hornině tř. 3 objem do 1000 m3</t>
  </si>
  <si>
    <t>CS ÚRS 2012 01</t>
  </si>
  <si>
    <t>-860248254</t>
  </si>
  <si>
    <t>Vykopávky v zemnících na suchu s přehozením výkopku na vzdálenost do 3 m nebo s naložením na dopravní prostředek v hornině tř. 3 přes 100 do 1 000 m3</t>
  </si>
  <si>
    <t>345,5"výkop zdrže"</t>
  </si>
  <si>
    <t>25</t>
  </si>
  <si>
    <t>122201409</t>
  </si>
  <si>
    <t>Příplatek za lepivost u vykopávek v zemníku na suchu v hornině tř. 3</t>
  </si>
  <si>
    <t>-1658102726</t>
  </si>
  <si>
    <t>Vykopávky v zemnících na suchu s přehozením výkopku na vzdálenost do 3 m nebo s naložením na dopravní prostředek v hornině tř. 3 Příplatek k cenám za lepivost horniny tř. 3</t>
  </si>
  <si>
    <t>29</t>
  </si>
  <si>
    <t>-1788235851</t>
  </si>
  <si>
    <t>345,5-34,5"přesun výkopku do hráze"</t>
  </si>
  <si>
    <t>28</t>
  </si>
  <si>
    <t>162601102</t>
  </si>
  <si>
    <t>Vodorovné přemístění do 5000 m výkopku/sypaniny z horniny tř. 1 až 4</t>
  </si>
  <si>
    <t>27706820</t>
  </si>
  <si>
    <t>Vodorovné přemístění výkopku nebo sypaniny po suchu na obvyklém dopravním prostředku, bez naložení výkopku, avšak se složením bez rozhrnutí z horniny tř. 1 až 4 na vzdálenost přes 4 000 do 5 000 m</t>
  </si>
  <si>
    <t>345,5-311"přesun výkopku z nádrže nevhodného do hráze"</t>
  </si>
  <si>
    <t>26</t>
  </si>
  <si>
    <t>167101102</t>
  </si>
  <si>
    <t>Nakládání výkopku z hornin tř. 1 až 4 přes 100 m3</t>
  </si>
  <si>
    <t>816778911</t>
  </si>
  <si>
    <t>Nakládání, skládání a překládání neulehlého výkopku nebo sypaniny nakládání, množství přes 100 m3, z hornin tř. 1 až 4</t>
  </si>
  <si>
    <t>27</t>
  </si>
  <si>
    <t>171203111</t>
  </si>
  <si>
    <t>Uložení a hrubé rozhrnutí výkopku bez zhutnění v rovině a ve svahu do 1:5</t>
  </si>
  <si>
    <t>1428205108</t>
  </si>
  <si>
    <t>Uložení výkopku bez zhutnění s hrubým rozhrnutím v rovině nebo na svahu do 1:5</t>
  </si>
  <si>
    <t>34,5"uložení výkopku nevhodného do hráze v okolí nádrže"</t>
  </si>
  <si>
    <t>181102301</t>
  </si>
  <si>
    <t>Úprava pláně v zářezech bez zhutnění</t>
  </si>
  <si>
    <t>1312930704</t>
  </si>
  <si>
    <t>Úprava pláně na stavbách dálnic v zářezech mimo skalních bez zhutnění</t>
  </si>
  <si>
    <t>182101101</t>
  </si>
  <si>
    <t>Svahování v zářezech v hornině tř. 1 až 4</t>
  </si>
  <si>
    <t>2039832425</t>
  </si>
  <si>
    <t>Svahování trvalých svahů do projektovaných profilů s potřebným přemístěním výkopku při svahování v zářezech v hornině tř. 1 až 4</t>
  </si>
  <si>
    <t>3 - výstavba hráze</t>
  </si>
  <si>
    <t xml:space="preserve">    4 - Vodorovné konstrukce</t>
  </si>
  <si>
    <t xml:space="preserve">    9 - Ostatní konstrukce a práce-bourání</t>
  </si>
  <si>
    <t xml:space="preserve">      99 - Přesun hmot</t>
  </si>
  <si>
    <t>171103201</t>
  </si>
  <si>
    <t>Uložení sypanin z horniny tř. 1 až 4 do hrází nádrží se zhutněním 100 % PS C s příměsí jílu do 20 %</t>
  </si>
  <si>
    <t>-461888806</t>
  </si>
  <si>
    <t>Uložení netříděných sypanin z hornin tř. 1 až 4 do zemních hrází pro jakoukoliv šířku koruny přehradních a jiných vodních nádrží se zhutněním do 100 % PS - koef. C s příměsí jílové hlíny do 20 % objemu</t>
  </si>
  <si>
    <t>"zemina ze zátopy vhodná do tělesa hráze" 311</t>
  </si>
  <si>
    <t>181202305</t>
  </si>
  <si>
    <t>Úprava pláně na násypech se zhutněním</t>
  </si>
  <si>
    <t>725954111</t>
  </si>
  <si>
    <t>Úprava pláně na stavbách dálnic na násypech se zhutněním</t>
  </si>
  <si>
    <t>"urovnání koruny hráze"60*3</t>
  </si>
  <si>
    <t>182201101</t>
  </si>
  <si>
    <t>Svahování násypů</t>
  </si>
  <si>
    <t>905415134</t>
  </si>
  <si>
    <t>Svahování trvalých svahů do projektovaných profilů s potřebným přemístěním výkopku při svahování násypů v jakékoliv hornině</t>
  </si>
  <si>
    <t>"svahování vzdušné a návodní strany hráze"522</t>
  </si>
  <si>
    <t>Vodorovné konstrukce</t>
  </si>
  <si>
    <t>457541111</t>
  </si>
  <si>
    <t>Filtrační vrstvy ze štěrkodrti bez zhutnění frakce od 0 až 22 do 0 až 63 mm</t>
  </si>
  <si>
    <t>-924842513</t>
  </si>
  <si>
    <t>Filtrační vrstvy jakékoliv tloušťky a sklonu ze štěrkodrti bez zhutnění, frakce od 0-22 do 0-63 mm</t>
  </si>
  <si>
    <t>"opevnění návodní strany hráze"250*0,1</t>
  </si>
  <si>
    <t>8</t>
  </si>
  <si>
    <t>464511111</t>
  </si>
  <si>
    <t>Pohoz z lomového kamene neupraveného tříděného z terénu</t>
  </si>
  <si>
    <t>-1105554475</t>
  </si>
  <si>
    <t>Pohoz dna nebo svahů jakékoliv tloušťky z lomového kamene neupraveného tříděného z terénu</t>
  </si>
  <si>
    <t>"opevnění návodní strany hráze" 250*0,2</t>
  </si>
  <si>
    <t>9</t>
  </si>
  <si>
    <t>Ostatní konstrukce a práce-bourání</t>
  </si>
  <si>
    <t>99</t>
  </si>
  <si>
    <t>Přesun hmot</t>
  </si>
  <si>
    <t>998321011</t>
  </si>
  <si>
    <t>Přesun hmot pro hráze přehradní zemní a kamenité</t>
  </si>
  <si>
    <t>t</t>
  </si>
  <si>
    <t>170814256</t>
  </si>
  <si>
    <t>Přesun hmot pro objekty hráze přehradní zemní a kamenité dopravní vzdálenost do 500 m</t>
  </si>
  <si>
    <t>4 - manipulační objekt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</si>
  <si>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</si>
  <si>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</si>
  <si>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</si>
  <si>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>131201101</t>
  </si>
  <si>
    <t>Hloubení jam nezapažených v hornině tř. 3 objemu do 100 m3</t>
  </si>
  <si>
    <t>786317208</t>
  </si>
  <si>
    <t>Hloubení nezapažených jam a zářezů kromě zářezů se šikmými stěnami pro podzemní vedení s urovnáním dna do předepsaného profilu a spádu v hornině tř. 3 do 100 m3</t>
  </si>
  <si>
    <t>"výkop pro potrubí+výkop základů požeráku a vývařiště"16*0,5*1</t>
  </si>
  <si>
    <t>31</t>
  </si>
  <si>
    <t>162201102</t>
  </si>
  <si>
    <t>Vodorovné přemístění do 50 m výkopku/sypaniny z horniny tř. 1 až 4</t>
  </si>
  <si>
    <t>-929854313</t>
  </si>
  <si>
    <t>Vodorovné přemístění výkopku nebo sypaniny po suchu na obvyklém dopravním prostředku, bez naložení výkopku, avšak se složením bez rozhrnutí z horniny tř. 1 až 4 na vzdálenost přes 20 do 50 m</t>
  </si>
  <si>
    <t>"přemístění výkopku, po umístění potrubí opětovné přemístění do hráze"2*16*0,5</t>
  </si>
  <si>
    <t>32</t>
  </si>
  <si>
    <t>167101101</t>
  </si>
  <si>
    <t>Nakládání výkopku z hornin tř. 1 až 4 do 100 m3</t>
  </si>
  <si>
    <t>864623090</t>
  </si>
  <si>
    <t>Nakládání, skládání a překládání neulehlého výkopku nebo sypaniny nakládání, množství do 100 m3, z hornin tř. 1 až 4</t>
  </si>
  <si>
    <t>"naložení výkopku, po umístění potrubí opětovné naložení"2*16*0,5</t>
  </si>
  <si>
    <t>33</t>
  </si>
  <si>
    <t>171101101</t>
  </si>
  <si>
    <t>Uložení sypaniny z hornin soudržných do násypů zhutněných na 95 % PS</t>
  </si>
  <si>
    <t>-1577321880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</si>
  <si>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</si>
  <si>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"zasypání potrubí"16*0,5</t>
  </si>
  <si>
    <t>38</t>
  </si>
  <si>
    <t>-1519115427</t>
  </si>
  <si>
    <t>"dočasné uložení výkopku před zasypáním potrubí"16*0,5</t>
  </si>
  <si>
    <t>12</t>
  </si>
  <si>
    <t>m</t>
  </si>
  <si>
    <t>-1055883530</t>
  </si>
  <si>
    <t>44</t>
  </si>
  <si>
    <t>274311127</t>
  </si>
  <si>
    <t>Základové pásy, prahy, věnce a ostruhy z betonu prostého C 25/30</t>
  </si>
  <si>
    <t>1837054278</t>
  </si>
  <si>
    <t>Základové konstrukce z betonu prostého (2) klenby, (3) desky, (4) pásy, prahy, věnce a ostruhy, (5) patky a bloky (7) pilíře Konkretizace: Základové pásy, prahy, věnce a ostruhy z betonu prostého C 25/30</t>
  </si>
  <si>
    <t>1,2*0,4*1"práh vývařiště"</t>
  </si>
  <si>
    <t>45</t>
  </si>
  <si>
    <t>274351215</t>
  </si>
  <si>
    <t>Zřízení bednění stěn základových pásů</t>
  </si>
  <si>
    <t>-1222798815</t>
  </si>
  <si>
    <t>Bednění základových stěn (2) kleneb, (3) desek, (4) pásů, (5) patek a bloků Konkretizace: Zřízení bednění stěn základových pásů</t>
  </si>
  <si>
    <t>2*1,2*1"odbednění prahu vývařiště"</t>
  </si>
  <si>
    <t>46</t>
  </si>
  <si>
    <t>274351216</t>
  </si>
  <si>
    <t>Odstranění bednění stěn základových pásů</t>
  </si>
  <si>
    <t>-715123757</t>
  </si>
  <si>
    <t>Bednění základových stěn (2) kleneb, (3) desek, (4) pásů, (5) patek a bloků Konkretizace: Odstranění bednění stěn základových pásů</t>
  </si>
  <si>
    <t>2*1,2*1"bednění prahu vývařiště"</t>
  </si>
  <si>
    <t>274352119</t>
  </si>
  <si>
    <t>Odbednění obetonování potrubí</t>
  </si>
  <si>
    <t>-576623439</t>
  </si>
  <si>
    <t>Bednění základových konstrukcí pasů odbednění bez ohledu na tvar</t>
  </si>
  <si>
    <t>16*0,5*2</t>
  </si>
  <si>
    <t>274354111</t>
  </si>
  <si>
    <t>Bednění základových pásů - zřízení</t>
  </si>
  <si>
    <t>-2003131507</t>
  </si>
  <si>
    <t>Bednění základových konstrukcí (2) kleneb, (3) desek, (4) pásů, prahů, věnců a ostruh, (5) patek a bloků (7) pilířů Konkretizace: Bednění základových pásů - zřízení</t>
  </si>
  <si>
    <t>3*0,8*2</t>
  </si>
  <si>
    <t>41</t>
  </si>
  <si>
    <t>274354211</t>
  </si>
  <si>
    <t>Bednění základových pasů - odstranění</t>
  </si>
  <si>
    <t>-1011730870</t>
  </si>
  <si>
    <t>Bednění základových konstrukcí pasů, prahů, věnců a ostruh odstranění bednění</t>
  </si>
  <si>
    <t>36</t>
  </si>
  <si>
    <t>275313811</t>
  </si>
  <si>
    <t>Základové patky z betonu tř. C 25/30</t>
  </si>
  <si>
    <t>-2031576106</t>
  </si>
  <si>
    <t>Základ z betonu prostého (2) kleneb, (3) desek, (4) pásů, (5) patek a bloků Konkretizace: Základové patky z betonu tř. C 25/30</t>
  </si>
  <si>
    <t>0,8*0,8"základová patka požeráku"</t>
  </si>
  <si>
    <t>11</t>
  </si>
  <si>
    <t>275315412</t>
  </si>
  <si>
    <t>Základové bloky z betonu vodostavebného V4 B 20</t>
  </si>
  <si>
    <t>-1605178964</t>
  </si>
  <si>
    <t>Základové konstrukce z betonu (4) pásy, (5) bloky Konkretizace: Základové bloky z betonu vodostavebného V4 B 20</t>
  </si>
  <si>
    <t>0,6*1*1,5"základ pro čelo potrubí"</t>
  </si>
  <si>
    <t>34</t>
  </si>
  <si>
    <t>275351215</t>
  </si>
  <si>
    <t>Zřízení bednění stěn základových patek</t>
  </si>
  <si>
    <t>547354977</t>
  </si>
  <si>
    <t>Bednění základových stěn (2) kleneb, (3) desek, (4) pásů, (5) patek a bloků Konkretizace: Zřízení bednění stěn základových patek</t>
  </si>
  <si>
    <t>4*(0,8*0,8)</t>
  </si>
  <si>
    <t>35</t>
  </si>
  <si>
    <t>275351216</t>
  </si>
  <si>
    <t>Odstranění bednění stěn základových patek</t>
  </si>
  <si>
    <t>-996853294</t>
  </si>
  <si>
    <t>Bednění základových stěn (2) kleneb, (3) desek, (4) pásů, (5) patek a bloků Konkretizace: Odstranění bednění stěn základových patek</t>
  </si>
  <si>
    <t>Svislé a kompletní konstrukce</t>
  </si>
  <si>
    <t>14</t>
  </si>
  <si>
    <t>Dubové dluže 400x150x40</t>
  </si>
  <si>
    <t>1869916414</t>
  </si>
  <si>
    <t>Dubové dluže 800x150x40</t>
  </si>
  <si>
    <t>13</t>
  </si>
  <si>
    <t>320101112</t>
  </si>
  <si>
    <t>Osazení betonových a železobetonových prefabrikátů hmotnosti nad 1000 do 5000 kg</t>
  </si>
  <si>
    <t>-225634663</t>
  </si>
  <si>
    <t>Osazení betonových a železobetonových prefabrikátů hmotnosti jednotlivě přes 1 000 do 5 000 kg</t>
  </si>
  <si>
    <t>7</t>
  </si>
  <si>
    <t>326212211</t>
  </si>
  <si>
    <t>Zdivo nadzákladové z lomového kamene na sucho objemu nad 3 m3 jednostranně lícované</t>
  </si>
  <si>
    <t>-2100663654</t>
  </si>
  <si>
    <t>Zdivo nadzákladové z lomového kamene na sucho upraveného objemu přes 3 m3 jednostranně lícované</t>
  </si>
  <si>
    <t>2*(2*0,5)"dorovnání křídel před požerákem"</t>
  </si>
  <si>
    <t>39</t>
  </si>
  <si>
    <t>337</t>
  </si>
  <si>
    <t>kari síť KY 49</t>
  </si>
  <si>
    <t>-927132970</t>
  </si>
  <si>
    <t>"výztuž podkladního betonu 3x2m"1</t>
  </si>
  <si>
    <t>40</t>
  </si>
  <si>
    <t>348942141</t>
  </si>
  <si>
    <t>Zábradlí ocelové osazené ze dvou vodorovných trubek</t>
  </si>
  <si>
    <t>2002823963</t>
  </si>
  <si>
    <t>Zábradlí ocelové přímé nebo v oblouku výšky 1,1 m ze sloupků z válcovaných tyčí I č.10-12 s osazením do vynechaných otvorů ze dvou vodorovných trubek průměru 51 mm</t>
  </si>
  <si>
    <t>kovový poklop</t>
  </si>
  <si>
    <t>634109657</t>
  </si>
  <si>
    <t>dřevená lávka</t>
  </si>
  <si>
    <t>-82407991</t>
  </si>
  <si>
    <t>dřevěná lávka</t>
  </si>
  <si>
    <t>M</t>
  </si>
  <si>
    <t>ocelový I profil 140</t>
  </si>
  <si>
    <t>-1195638071</t>
  </si>
  <si>
    <t>451311541</t>
  </si>
  <si>
    <t>Podklad pro dlažbu z betonu prostého vodostavebného V4 tř. B 20 vrstva tl nad 200 do 250 mm</t>
  </si>
  <si>
    <t>746890510</t>
  </si>
  <si>
    <t>Podklad z prostého betonu vodostavebného pod dlažbu V4 – B 20, ve vrstvě tl. přes 200 do 250 mm</t>
  </si>
  <si>
    <t>1,2*2</t>
  </si>
  <si>
    <t>462511270</t>
  </si>
  <si>
    <t>Zához z lomového kamene bez proštěrkování z terénu hmotnost do 200 kg</t>
  </si>
  <si>
    <t>-518868651</t>
  </si>
  <si>
    <t>Zához z lomového kamene neupraveného záhozového bez proštěrkování z terénu, hmotnosti jednotlivých kamenů do 200 kg</t>
  </si>
  <si>
    <t>3*0,5*2</t>
  </si>
  <si>
    <t>465513127</t>
  </si>
  <si>
    <t>Dlažba z lomového kamene na cementovou maltu s vyspárováním tl 200 mm</t>
  </si>
  <si>
    <t>1037443330</t>
  </si>
  <si>
    <t>Dlažba z lomového kamene lomařsky upraveného na cementovou maltu, s vyspárováním cementovou maltou, tl. kamene 200 mm</t>
  </si>
  <si>
    <t>Úpravy povrchů, podlahy a osazování výplní</t>
  </si>
  <si>
    <t>42</t>
  </si>
  <si>
    <t>6.1</t>
  </si>
  <si>
    <t>PVC potrubí DN 300</t>
  </si>
  <si>
    <t>-926973776</t>
  </si>
  <si>
    <t>PP kurugo potrubí DN 600</t>
  </si>
  <si>
    <t>Trubní vedení</t>
  </si>
  <si>
    <t>43</t>
  </si>
  <si>
    <t>871371121</t>
  </si>
  <si>
    <t>Montáž potrubí z trubek z PVC (PP) průměr 300 mm</t>
  </si>
  <si>
    <t>1266549969</t>
  </si>
  <si>
    <t>Montáž potrubí z plastických hmot v otevřeném výkopu, z tlakových trubek polyetylenových PE svařených vnějšího průměru 500 mm</t>
  </si>
  <si>
    <t>899623141</t>
  </si>
  <si>
    <t>Obetonování potrubí nebo zdiva stok betonem prostým tř. C 12/15 otevřený výkop</t>
  </si>
  <si>
    <t>-23769237</t>
  </si>
  <si>
    <t>Obetonování potrubí nebo zdiva stok betonem prostým v otevřeném výkopu, beton tř. C 12/15</t>
  </si>
  <si>
    <t>899643111</t>
  </si>
  <si>
    <t>Bednění pro obetonování potrubí otevřený výkop</t>
  </si>
  <si>
    <t>1353764288</t>
  </si>
  <si>
    <t>Bednění pro obetonování potrubí v otevřeném výkopu</t>
  </si>
  <si>
    <t>2*0,5*16</t>
  </si>
  <si>
    <t>919441211</t>
  </si>
  <si>
    <t>Čelo propustku z lomového kamene pro propustek z trub DN 300 až 500</t>
  </si>
  <si>
    <t>1125180919</t>
  </si>
  <si>
    <t>Čelo propustku ze zdiva z lomového kamene, pro propustek z trub DN 300 až 500 mm</t>
  </si>
  <si>
    <t>478166304</t>
  </si>
  <si>
    <t>5 - výstavba bezpečnostního objektu</t>
  </si>
  <si>
    <t xml:space="preserve">    998 - Přesun hmot</t>
  </si>
  <si>
    <t>122201102</t>
  </si>
  <si>
    <t>Odkopávky a prokopávky nezapažené v hornině tř. 3 objem do 1000 m3</t>
  </si>
  <si>
    <t>1519392844</t>
  </si>
  <si>
    <t>Odkopávky a prokopávky nezapažené s přehozením výkopku na vzdálenost do 3 m nebo s naložením na dopravní prostředek v hornině tř. 3 přes 100 do 1 000 m3</t>
  </si>
  <si>
    <t>"výkopy pro těleso přelivu"4*1*5</t>
  </si>
  <si>
    <t>127301401</t>
  </si>
  <si>
    <t>Hloubení rýh pod vodou objem do 1000 m3 v hornině tř. 3 a 4</t>
  </si>
  <si>
    <t>-1664267836</t>
  </si>
  <si>
    <t>Hloubení rýh pod vodou v hloubce do 5 m pod projektem stanovenou pracovní hladinou vody, pro nábřežní zdi, patky, záhozy, prahy, podélné a příčné zpevnění atd. pod obrysem výkopu množství do 1 000 m3 horniny tř. 3 a 4</t>
  </si>
  <si>
    <t>(4*0,8*0,3)+(3*0,8*0,3)+(1,6*0,8*0,3)"stabilizační prahy bezpečnostního přelivu"</t>
  </si>
  <si>
    <t>1898914594</t>
  </si>
  <si>
    <t>-564836275</t>
  </si>
  <si>
    <t>171101102</t>
  </si>
  <si>
    <t>Uložení sypaniny z hornin soudržných do násypů zhutněných na 96 % PS</t>
  </si>
  <si>
    <t>329263405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</si>
  <si>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96 % PS</t>
  </si>
  <si>
    <t>-1511076689</t>
  </si>
  <si>
    <t>273362021</t>
  </si>
  <si>
    <t>Výztuž základových desek a zdí svařovanými sítěmi Kari</t>
  </si>
  <si>
    <t>-1160358800</t>
  </si>
  <si>
    <t>Výztuž základů (2) kleneb, (3) desek, (4) pásů, (5) patek a bloků Konkretizace: Výztuž základových desek svařovanými sítěmi Kari</t>
  </si>
  <si>
    <t>274311128</t>
  </si>
  <si>
    <t>Základové pásy, prahy, věnce a ostruhy z betonu prostého C 30/37</t>
  </si>
  <si>
    <t>1642652167</t>
  </si>
  <si>
    <t>Základové konstrukce z betonu prostého (2) klenby, (3) desky, (4) pásy, prahy, věnce a ostruhy, (5) patky a bloky (7) pilíře Konkretizace: Základové pásy, prahy, věnce a ostruhy z betonu prostého C 30/37</t>
  </si>
  <si>
    <t>Bednění základových patek - zřízení</t>
  </si>
  <si>
    <t>1689032252</t>
  </si>
  <si>
    <t>"bednění prahů"(2*4*0,5)+(2*3*0,5)+(2*1,6*0,5)</t>
  </si>
  <si>
    <t>Bednění základových pásů - odstranění</t>
  </si>
  <si>
    <t>1525468892</t>
  </si>
  <si>
    <t>Bednění základových konstrukcí (2) kleneb, (3) desek, (4) pásů, prahů, věnců a ostruh, (5) patek a bloků (7) pilířů Konkretizace: Bednění základových pásů - odstranění</t>
  </si>
  <si>
    <t>451313541</t>
  </si>
  <si>
    <t>Podkladní vrstva z betonu prostého vodostavebného pod dlažbu tl do 250 mm</t>
  </si>
  <si>
    <t>-1490726821</t>
  </si>
  <si>
    <t>Podkladní vrstva z betonu prostého vodostavebného pod dlažbu tl. přes 200 do 250 mm</t>
  </si>
  <si>
    <t>462512161</t>
  </si>
  <si>
    <t>Zához z lomového kamene záhozového hmotnost kamenů do 200 kg bez výplně</t>
  </si>
  <si>
    <t>-110483104</t>
  </si>
  <si>
    <t>Zához z lomového kamene neupraveného provedený ze břehu nebo z lešení, do sucha nebo do vody záhozového, hmotnost jednotlivých kamenů do 200 kg bez výplně mezer</t>
  </si>
  <si>
    <t>"opevnění koryta pod bezpečnostním přelivem"15*0,3</t>
  </si>
  <si>
    <t>462512169</t>
  </si>
  <si>
    <t>Příplatek za urovnání líce záhozu z lomového kamene záhozového do 200 kg</t>
  </si>
  <si>
    <t>912085232</t>
  </si>
  <si>
    <t>Zához z lomového kamene neupraveného provedený ze břehu nebo z lešení, do sucha nebo do vody záhozového, hmotnost jednotlivých kamenů do 200 kg Příplatek k ceně za urovnání líce záhozu</t>
  </si>
  <si>
    <t>465513228</t>
  </si>
  <si>
    <t>Dlažba z lomového kamene na cementovou maltu s vyspárováním tl 250 mm pro hráze</t>
  </si>
  <si>
    <t>1098195069</t>
  </si>
  <si>
    <t>Dlažba z lomového kamene lomařsky upraveného vodorovná nebo ve sklonu na cementovou maltu ze 400 kg cementu na m3 malty, s vyspárováním cementovou maltou MCs tl. 250 mm</t>
  </si>
  <si>
    <t>998</t>
  </si>
  <si>
    <t>998331011</t>
  </si>
  <si>
    <t>Přesun hmot pro nádrže</t>
  </si>
  <si>
    <t>1018780122</t>
  </si>
  <si>
    <t>Přesun hmot pro nádrže dopravní vzdálenost do 500 m</t>
  </si>
  <si>
    <t>6 - dokončovací práce</t>
  </si>
  <si>
    <t>180401212</t>
  </si>
  <si>
    <t>Založení lučního trávníku výsevem ve svahu do 1:2</t>
  </si>
  <si>
    <t>-1289894247</t>
  </si>
  <si>
    <t>Založení trávníku výsevem lučního na svahu přes 1:5 do 1:2</t>
  </si>
  <si>
    <t>005724100</t>
  </si>
  <si>
    <t>osivo směs travní parková rekreační</t>
  </si>
  <si>
    <t>kg</t>
  </si>
  <si>
    <t>-1960180331</t>
  </si>
  <si>
    <t>osiva pícnin směsi travní balení obvykle 25 kg parková</t>
  </si>
  <si>
    <t>333,333333333333*0,015 'Přepočtené koeficientem množství</t>
  </si>
  <si>
    <t>181301101</t>
  </si>
  <si>
    <t>Rozprostření ornice tl vrstvy do 100 mm pl do 500 m2 v rovině nebo ve svahu do 1:5</t>
  </si>
  <si>
    <t>-1993318407</t>
  </si>
  <si>
    <t>Rozprostření a urovnání ornice v rovině nebo ve svahu sklonu do 1:5 při souvislé ploše do 500 m2, tl. vrstvy do 100 mm</t>
  </si>
  <si>
    <t>"ohumusování koruny hráze"180</t>
  </si>
  <si>
    <t>44441</t>
  </si>
  <si>
    <t>projekt skutečného provedení</t>
  </si>
  <si>
    <t>84859320</t>
  </si>
  <si>
    <t>936501111</t>
  </si>
  <si>
    <t>Limnigrafická lať</t>
  </si>
  <si>
    <t>1286774058</t>
  </si>
  <si>
    <t>Limnigrafická lať osazená v jakémkoliv sklonu</t>
  </si>
  <si>
    <t>zaměření skutečného stavu</t>
  </si>
  <si>
    <t>-946610055</t>
  </si>
  <si>
    <t>podklady pro kolaudaci</t>
  </si>
  <si>
    <t>-1416879505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</si>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</sst>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0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0" borderId="0" applyAlignment="0">
      <protection locked="0"/>
    </xf>
    <xf numFmtId="0" fontId="6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5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5" fillId="0" borderId="27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 vertical="center" wrapText="1"/>
    </xf>
    <xf numFmtId="0" fontId="85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7" fillId="0" borderId="24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174" fontId="87" fillId="0" borderId="0" xfId="0" applyNumberFormat="1" applyFont="1" applyBorder="1" applyAlignment="1">
      <alignment vertical="center"/>
    </xf>
    <xf numFmtId="4" fontId="87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0" fillId="0" borderId="24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174" fontId="90" fillId="0" borderId="0" xfId="0" applyNumberFormat="1" applyFont="1" applyBorder="1" applyAlignment="1">
      <alignment vertical="center"/>
    </xf>
    <xf numFmtId="4" fontId="90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0" fillId="0" borderId="31" xfId="0" applyNumberFormat="1" applyFont="1" applyBorder="1" applyAlignment="1">
      <alignment vertical="center"/>
    </xf>
    <xf numFmtId="4" fontId="90" fillId="0" borderId="32" xfId="0" applyNumberFormat="1" applyFont="1" applyBorder="1" applyAlignment="1">
      <alignment vertical="center"/>
    </xf>
    <xf numFmtId="174" fontId="90" fillId="0" borderId="32" xfId="0" applyNumberFormat="1" applyFont="1" applyBorder="1" applyAlignment="1">
      <alignment vertical="center"/>
    </xf>
    <xf numFmtId="4" fontId="90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5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6" fillId="0" borderId="0" xfId="0" applyNumberFormat="1" applyFont="1" applyBorder="1" applyAlignment="1">
      <alignment vertical="center"/>
    </xf>
    <xf numFmtId="0" fontId="77" fillId="0" borderId="0" xfId="0" applyFont="1" applyBorder="1" applyAlignment="1" applyProtection="1">
      <alignment horizontal="right" vertical="center"/>
      <protection locked="0"/>
    </xf>
    <xf numFmtId="4" fontId="77" fillId="0" borderId="0" xfId="0" applyNumberFormat="1" applyFont="1" applyBorder="1" applyAlignment="1">
      <alignment vertical="center"/>
    </xf>
    <xf numFmtId="172" fontId="77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 applyProtection="1">
      <alignment vertical="center"/>
      <protection locked="0"/>
    </xf>
    <xf numFmtId="4" fontId="78" fillId="0" borderId="32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85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2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86" fillId="0" borderId="0" xfId="0" applyNumberFormat="1" applyFont="1" applyAlignment="1">
      <alignment/>
    </xf>
    <xf numFmtId="174" fontId="93" fillId="0" borderId="22" xfId="0" applyNumberFormat="1" applyFont="1" applyBorder="1" applyAlignment="1">
      <alignment/>
    </xf>
    <xf numFmtId="174" fontId="93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80" fillId="0" borderId="0" xfId="0" applyFont="1" applyAlignment="1" applyProtection="1">
      <alignment/>
      <protection locked="0"/>
    </xf>
    <xf numFmtId="4" fontId="78" fillId="0" borderId="0" xfId="0" applyNumberFormat="1" applyFont="1" applyAlignment="1">
      <alignment/>
    </xf>
    <xf numFmtId="0" fontId="80" fillId="0" borderId="24" xfId="0" applyFont="1" applyBorder="1" applyAlignment="1">
      <alignment/>
    </xf>
    <xf numFmtId="0" fontId="80" fillId="0" borderId="0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5" xfId="0" applyNumberFormat="1" applyFont="1" applyBorder="1" applyAlignment="1">
      <alignment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4" fontId="79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7" fillId="23" borderId="36" xfId="0" applyFont="1" applyFill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center" vertical="center"/>
    </xf>
    <xf numFmtId="174" fontId="77" fillId="0" borderId="0" xfId="0" applyNumberFormat="1" applyFont="1" applyBorder="1" applyAlignment="1">
      <alignment vertical="center"/>
    </xf>
    <xf numFmtId="174" fontId="77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9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175" fontId="81" fillId="0" borderId="0" xfId="0" applyNumberFormat="1" applyFont="1" applyBorder="1" applyAlignment="1">
      <alignment vertical="center"/>
    </xf>
    <xf numFmtId="0" fontId="81" fillId="0" borderId="0" xfId="0" applyFont="1" applyAlignment="1" applyProtection="1">
      <alignment vertical="center"/>
      <protection locked="0"/>
    </xf>
    <xf numFmtId="0" fontId="81" fillId="0" borderId="24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25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 wrapText="1"/>
    </xf>
    <xf numFmtId="175" fontId="81" fillId="0" borderId="0" xfId="0" applyNumberFormat="1" applyFont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79" fillId="0" borderId="0" xfId="0" applyFont="1" applyAlignment="1">
      <alignment horizontal="left"/>
    </xf>
    <xf numFmtId="4" fontId="79" fillId="0" borderId="0" xfId="0" applyNumberFormat="1" applyFont="1" applyAlignment="1">
      <alignment/>
    </xf>
    <xf numFmtId="0" fontId="95" fillId="0" borderId="36" xfId="0" applyFont="1" applyBorder="1" applyAlignment="1" applyProtection="1">
      <alignment horizontal="center" vertical="center"/>
      <protection/>
    </xf>
    <xf numFmtId="49" fontId="95" fillId="0" borderId="36" xfId="0" applyNumberFormat="1" applyFont="1" applyBorder="1" applyAlignment="1" applyProtection="1">
      <alignment horizontal="left" vertical="center" wrapText="1"/>
      <protection/>
    </xf>
    <xf numFmtId="0" fontId="95" fillId="0" borderId="36" xfId="0" applyFont="1" applyBorder="1" applyAlignment="1" applyProtection="1">
      <alignment horizontal="left" vertical="center" wrapText="1"/>
      <protection/>
    </xf>
    <xf numFmtId="0" fontId="95" fillId="0" borderId="36" xfId="0" applyFont="1" applyBorder="1" applyAlignment="1" applyProtection="1">
      <alignment horizontal="center" vertical="center" wrapText="1"/>
      <protection/>
    </xf>
    <xf numFmtId="175" fontId="95" fillId="0" borderId="36" xfId="0" applyNumberFormat="1" applyFont="1" applyBorder="1" applyAlignment="1" applyProtection="1">
      <alignment vertical="center"/>
      <protection/>
    </xf>
    <xf numFmtId="4" fontId="95" fillId="23" borderId="36" xfId="0" applyNumberFormat="1" applyFont="1" applyFill="1" applyBorder="1" applyAlignment="1" applyProtection="1">
      <alignment vertical="center"/>
      <protection locked="0"/>
    </xf>
    <xf numFmtId="4" fontId="95" fillId="0" borderId="36" xfId="0" applyNumberFormat="1" applyFont="1" applyBorder="1" applyAlignment="1" applyProtection="1">
      <alignment vertical="center"/>
      <protection/>
    </xf>
    <xf numFmtId="0" fontId="95" fillId="0" borderId="13" xfId="0" applyFont="1" applyBorder="1" applyAlignment="1">
      <alignment vertical="center"/>
    </xf>
    <xf numFmtId="0" fontId="95" fillId="23" borderId="36" xfId="0" applyFont="1" applyFill="1" applyBorder="1" applyAlignment="1" applyProtection="1">
      <alignment horizontal="left" vertical="center"/>
      <protection locked="0"/>
    </xf>
    <xf numFmtId="0" fontId="95" fillId="0" borderId="0" xfId="0" applyFont="1" applyBorder="1" applyAlignment="1">
      <alignment horizontal="center" vertical="center"/>
    </xf>
    <xf numFmtId="0" fontId="95" fillId="0" borderId="32" xfId="0" applyFont="1" applyBorder="1" applyAlignment="1">
      <alignment horizontal="center" vertical="center"/>
    </xf>
    <xf numFmtId="174" fontId="77" fillId="0" borderId="32" xfId="0" applyNumberFormat="1" applyFont="1" applyBorder="1" applyAlignment="1">
      <alignment vertical="center"/>
    </xf>
    <xf numFmtId="174" fontId="77" fillId="0" borderId="33" xfId="0" applyNumberFormat="1" applyFont="1" applyBorder="1" applyAlignment="1">
      <alignment vertical="center"/>
    </xf>
    <xf numFmtId="0" fontId="96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77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7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89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88" fillId="0" borderId="0" xfId="0" applyFont="1" applyAlignment="1">
      <alignment horizontal="left" vertical="center" wrapText="1"/>
    </xf>
    <xf numFmtId="4" fontId="86" fillId="0" borderId="0" xfId="0" applyNumberFormat="1" applyFont="1" applyAlignment="1">
      <alignment horizontal="right" vertical="center"/>
    </xf>
    <xf numFmtId="4" fontId="86" fillId="0" borderId="0" xfId="0" applyNumberFormat="1" applyFont="1" applyAlignment="1">
      <alignment vertical="center"/>
    </xf>
    <xf numFmtId="0" fontId="8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5" fillId="0" borderId="0" xfId="0" applyFont="1" applyAlignment="1">
      <alignment horizontal="left" vertical="center" wrapText="1"/>
    </xf>
    <xf numFmtId="0" fontId="61" fillId="33" borderId="0" xfId="36" applyFill="1" applyAlignment="1">
      <alignment/>
    </xf>
    <xf numFmtId="0" fontId="97" fillId="0" borderId="0" xfId="36" applyFont="1" applyAlignment="1">
      <alignment horizontal="center" vertical="center"/>
    </xf>
    <xf numFmtId="0" fontId="98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vertical="center"/>
    </xf>
    <xf numFmtId="0" fontId="99" fillId="33" borderId="0" xfId="36" applyFont="1" applyFill="1" applyAlignment="1">
      <alignment vertical="center"/>
    </xf>
    <xf numFmtId="0" fontId="82" fillId="33" borderId="0" xfId="0" applyFont="1" applyFill="1" applyAlignment="1" applyProtection="1">
      <alignment horizontal="left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0" fontId="99" fillId="33" borderId="0" xfId="36" applyFont="1" applyFill="1" applyAlignment="1" applyProtection="1">
      <alignment vertical="center"/>
      <protection/>
    </xf>
    <xf numFmtId="0" fontId="99" fillId="33" borderId="0" xfId="36" applyFont="1" applyFill="1" applyAlignment="1">
      <alignment vertical="center"/>
    </xf>
    <xf numFmtId="0" fontId="54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1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54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2" xfId="47" applyFont="1" applyBorder="1" applyAlignment="1">
      <alignment horizontal="left" vertical="center"/>
      <protection locked="0"/>
    </xf>
    <xf numFmtId="0" fontId="11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54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54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1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1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BB0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4ED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267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EF1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CC4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01F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C70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" customHeight="1">
      <c r="A1" s="254" t="s">
        <v>0</v>
      </c>
      <c r="B1" s="255"/>
      <c r="C1" s="255"/>
      <c r="D1" s="256" t="s">
        <v>1</v>
      </c>
      <c r="E1" s="255"/>
      <c r="F1" s="255"/>
      <c r="G1" s="255"/>
      <c r="H1" s="255"/>
      <c r="I1" s="255"/>
      <c r="J1" s="255"/>
      <c r="K1" s="257" t="s">
        <v>513</v>
      </c>
      <c r="L1" s="257"/>
      <c r="M1" s="257"/>
      <c r="N1" s="257"/>
      <c r="O1" s="257"/>
      <c r="P1" s="257"/>
      <c r="Q1" s="257"/>
      <c r="R1" s="257"/>
      <c r="S1" s="257"/>
      <c r="T1" s="255"/>
      <c r="U1" s="255"/>
      <c r="V1" s="255"/>
      <c r="W1" s="257" t="s">
        <v>514</v>
      </c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49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213" t="s">
        <v>14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0"/>
      <c r="AQ5" s="22"/>
      <c r="BE5" s="209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15" t="s">
        <v>17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0"/>
      <c r="AQ6" s="22"/>
      <c r="BE6" s="210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20</v>
      </c>
      <c r="AO7" s="20"/>
      <c r="AP7" s="20"/>
      <c r="AQ7" s="22"/>
      <c r="BE7" s="210"/>
      <c r="BS7" s="15" t="s">
        <v>22</v>
      </c>
    </row>
    <row r="8" spans="2:71" ht="14.2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210"/>
      <c r="BS8" s="15" t="s">
        <v>27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10"/>
      <c r="BS9" s="15" t="s">
        <v>28</v>
      </c>
    </row>
    <row r="10" spans="2:71" ht="14.2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20</v>
      </c>
      <c r="AO10" s="20"/>
      <c r="AP10" s="20"/>
      <c r="AQ10" s="22"/>
      <c r="BE10" s="210"/>
      <c r="BS10" s="15" t="s">
        <v>18</v>
      </c>
    </row>
    <row r="11" spans="2:71" ht="18" customHeight="1">
      <c r="B11" s="19"/>
      <c r="C11" s="20"/>
      <c r="D11" s="20"/>
      <c r="E11" s="26" t="s">
        <v>31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32</v>
      </c>
      <c r="AL11" s="20"/>
      <c r="AM11" s="20"/>
      <c r="AN11" s="26" t="s">
        <v>20</v>
      </c>
      <c r="AO11" s="20"/>
      <c r="AP11" s="20"/>
      <c r="AQ11" s="22"/>
      <c r="BE11" s="210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10"/>
      <c r="BS12" s="15" t="s">
        <v>18</v>
      </c>
    </row>
    <row r="13" spans="2:71" ht="14.25" customHeight="1">
      <c r="B13" s="19"/>
      <c r="C13" s="20"/>
      <c r="D13" s="28" t="s">
        <v>33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34</v>
      </c>
      <c r="AO13" s="20"/>
      <c r="AP13" s="20"/>
      <c r="AQ13" s="22"/>
      <c r="BE13" s="210"/>
      <c r="BS13" s="15" t="s">
        <v>18</v>
      </c>
    </row>
    <row r="14" spans="2:71" ht="12.75">
      <c r="B14" s="19"/>
      <c r="C14" s="20"/>
      <c r="D14" s="20"/>
      <c r="E14" s="216" t="s">
        <v>34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8" t="s">
        <v>32</v>
      </c>
      <c r="AL14" s="20"/>
      <c r="AM14" s="20"/>
      <c r="AN14" s="30" t="s">
        <v>34</v>
      </c>
      <c r="AO14" s="20"/>
      <c r="AP14" s="20"/>
      <c r="AQ14" s="22"/>
      <c r="BE14" s="210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10"/>
      <c r="BS15" s="15" t="s">
        <v>4</v>
      </c>
    </row>
    <row r="16" spans="2:71" ht="14.25" customHeight="1">
      <c r="B16" s="19"/>
      <c r="C16" s="20"/>
      <c r="D16" s="28" t="s">
        <v>35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20</v>
      </c>
      <c r="AO16" s="20"/>
      <c r="AP16" s="20"/>
      <c r="AQ16" s="22"/>
      <c r="BE16" s="210"/>
      <c r="BS16" s="15" t="s">
        <v>4</v>
      </c>
    </row>
    <row r="17" spans="2:71" ht="18" customHeight="1">
      <c r="B17" s="19"/>
      <c r="C17" s="20"/>
      <c r="D17" s="20"/>
      <c r="E17" s="26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32</v>
      </c>
      <c r="AL17" s="20"/>
      <c r="AM17" s="20"/>
      <c r="AN17" s="26" t="s">
        <v>20</v>
      </c>
      <c r="AO17" s="20"/>
      <c r="AP17" s="20"/>
      <c r="AQ17" s="22"/>
      <c r="BE17" s="210"/>
      <c r="BS17" s="15" t="s">
        <v>36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10"/>
      <c r="BS18" s="15" t="s">
        <v>6</v>
      </c>
    </row>
    <row r="19" spans="2:71" ht="14.25" customHeight="1">
      <c r="B19" s="19"/>
      <c r="C19" s="20"/>
      <c r="D19" s="28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10"/>
      <c r="BS19" s="15" t="s">
        <v>6</v>
      </c>
    </row>
    <row r="20" spans="2:71" ht="20.25" customHeight="1">
      <c r="B20" s="19"/>
      <c r="C20" s="20"/>
      <c r="D20" s="20"/>
      <c r="E20" s="217" t="s">
        <v>20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0"/>
      <c r="AP20" s="20"/>
      <c r="AQ20" s="22"/>
      <c r="BE20" s="210"/>
      <c r="BS20" s="15" t="s">
        <v>4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10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10"/>
    </row>
    <row r="23" spans="2:57" s="1" customFormat="1" ht="25.5" customHeight="1">
      <c r="B23" s="32"/>
      <c r="C23" s="33"/>
      <c r="D23" s="34" t="s">
        <v>38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18">
        <f>ROUND(AG51,2)</f>
        <v>0</v>
      </c>
      <c r="AL23" s="219"/>
      <c r="AM23" s="219"/>
      <c r="AN23" s="219"/>
      <c r="AO23" s="219"/>
      <c r="AP23" s="33"/>
      <c r="AQ23" s="36"/>
      <c r="BE23" s="211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11"/>
    </row>
    <row r="25" spans="2:57" s="1" customFormat="1" ht="12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20" t="s">
        <v>39</v>
      </c>
      <c r="M25" s="221"/>
      <c r="N25" s="221"/>
      <c r="O25" s="221"/>
      <c r="P25" s="33"/>
      <c r="Q25" s="33"/>
      <c r="R25" s="33"/>
      <c r="S25" s="33"/>
      <c r="T25" s="33"/>
      <c r="U25" s="33"/>
      <c r="V25" s="33"/>
      <c r="W25" s="220" t="s">
        <v>40</v>
      </c>
      <c r="X25" s="221"/>
      <c r="Y25" s="221"/>
      <c r="Z25" s="221"/>
      <c r="AA25" s="221"/>
      <c r="AB25" s="221"/>
      <c r="AC25" s="221"/>
      <c r="AD25" s="221"/>
      <c r="AE25" s="221"/>
      <c r="AF25" s="33"/>
      <c r="AG25" s="33"/>
      <c r="AH25" s="33"/>
      <c r="AI25" s="33"/>
      <c r="AJ25" s="33"/>
      <c r="AK25" s="220" t="s">
        <v>41</v>
      </c>
      <c r="AL25" s="221"/>
      <c r="AM25" s="221"/>
      <c r="AN25" s="221"/>
      <c r="AO25" s="221"/>
      <c r="AP25" s="33"/>
      <c r="AQ25" s="36"/>
      <c r="BE25" s="211"/>
    </row>
    <row r="26" spans="2:57" s="2" customFormat="1" ht="14.25" customHeight="1">
      <c r="B26" s="38"/>
      <c r="C26" s="39"/>
      <c r="D26" s="40" t="s">
        <v>42</v>
      </c>
      <c r="E26" s="39"/>
      <c r="F26" s="40" t="s">
        <v>43</v>
      </c>
      <c r="G26" s="39"/>
      <c r="H26" s="39"/>
      <c r="I26" s="39"/>
      <c r="J26" s="39"/>
      <c r="K26" s="39"/>
      <c r="L26" s="222">
        <v>0.21</v>
      </c>
      <c r="M26" s="223"/>
      <c r="N26" s="223"/>
      <c r="O26" s="223"/>
      <c r="P26" s="39"/>
      <c r="Q26" s="39"/>
      <c r="R26" s="39"/>
      <c r="S26" s="39"/>
      <c r="T26" s="39"/>
      <c r="U26" s="39"/>
      <c r="V26" s="39"/>
      <c r="W26" s="224">
        <f>ROUND(AZ51,2)</f>
        <v>0</v>
      </c>
      <c r="X26" s="223"/>
      <c r="Y26" s="223"/>
      <c r="Z26" s="223"/>
      <c r="AA26" s="223"/>
      <c r="AB26" s="223"/>
      <c r="AC26" s="223"/>
      <c r="AD26" s="223"/>
      <c r="AE26" s="223"/>
      <c r="AF26" s="39"/>
      <c r="AG26" s="39"/>
      <c r="AH26" s="39"/>
      <c r="AI26" s="39"/>
      <c r="AJ26" s="39"/>
      <c r="AK26" s="224">
        <f>ROUND(AV51,2)</f>
        <v>0</v>
      </c>
      <c r="AL26" s="223"/>
      <c r="AM26" s="223"/>
      <c r="AN26" s="223"/>
      <c r="AO26" s="223"/>
      <c r="AP26" s="39"/>
      <c r="AQ26" s="41"/>
      <c r="BE26" s="212"/>
    </row>
    <row r="27" spans="2:57" s="2" customFormat="1" ht="14.25" customHeight="1">
      <c r="B27" s="38"/>
      <c r="C27" s="39"/>
      <c r="D27" s="39"/>
      <c r="E27" s="39"/>
      <c r="F27" s="40" t="s">
        <v>44</v>
      </c>
      <c r="G27" s="39"/>
      <c r="H27" s="39"/>
      <c r="I27" s="39"/>
      <c r="J27" s="39"/>
      <c r="K27" s="39"/>
      <c r="L27" s="222">
        <v>0.15</v>
      </c>
      <c r="M27" s="223"/>
      <c r="N27" s="223"/>
      <c r="O27" s="223"/>
      <c r="P27" s="39"/>
      <c r="Q27" s="39"/>
      <c r="R27" s="39"/>
      <c r="S27" s="39"/>
      <c r="T27" s="39"/>
      <c r="U27" s="39"/>
      <c r="V27" s="39"/>
      <c r="W27" s="224">
        <f>ROUND(BA51,2)</f>
        <v>0</v>
      </c>
      <c r="X27" s="223"/>
      <c r="Y27" s="223"/>
      <c r="Z27" s="223"/>
      <c r="AA27" s="223"/>
      <c r="AB27" s="223"/>
      <c r="AC27" s="223"/>
      <c r="AD27" s="223"/>
      <c r="AE27" s="223"/>
      <c r="AF27" s="39"/>
      <c r="AG27" s="39"/>
      <c r="AH27" s="39"/>
      <c r="AI27" s="39"/>
      <c r="AJ27" s="39"/>
      <c r="AK27" s="224">
        <f>ROUND(AW51,2)</f>
        <v>0</v>
      </c>
      <c r="AL27" s="223"/>
      <c r="AM27" s="223"/>
      <c r="AN27" s="223"/>
      <c r="AO27" s="223"/>
      <c r="AP27" s="39"/>
      <c r="AQ27" s="41"/>
      <c r="BE27" s="212"/>
    </row>
    <row r="28" spans="2:57" s="2" customFormat="1" ht="14.25" customHeight="1" hidden="1">
      <c r="B28" s="38"/>
      <c r="C28" s="39"/>
      <c r="D28" s="39"/>
      <c r="E28" s="39"/>
      <c r="F28" s="40" t="s">
        <v>45</v>
      </c>
      <c r="G28" s="39"/>
      <c r="H28" s="39"/>
      <c r="I28" s="39"/>
      <c r="J28" s="39"/>
      <c r="K28" s="39"/>
      <c r="L28" s="222">
        <v>0.21</v>
      </c>
      <c r="M28" s="223"/>
      <c r="N28" s="223"/>
      <c r="O28" s="223"/>
      <c r="P28" s="39"/>
      <c r="Q28" s="39"/>
      <c r="R28" s="39"/>
      <c r="S28" s="39"/>
      <c r="T28" s="39"/>
      <c r="U28" s="39"/>
      <c r="V28" s="39"/>
      <c r="W28" s="224">
        <f>ROUND(BB51,2)</f>
        <v>0</v>
      </c>
      <c r="X28" s="223"/>
      <c r="Y28" s="223"/>
      <c r="Z28" s="223"/>
      <c r="AA28" s="223"/>
      <c r="AB28" s="223"/>
      <c r="AC28" s="223"/>
      <c r="AD28" s="223"/>
      <c r="AE28" s="223"/>
      <c r="AF28" s="39"/>
      <c r="AG28" s="39"/>
      <c r="AH28" s="39"/>
      <c r="AI28" s="39"/>
      <c r="AJ28" s="39"/>
      <c r="AK28" s="224">
        <v>0</v>
      </c>
      <c r="AL28" s="223"/>
      <c r="AM28" s="223"/>
      <c r="AN28" s="223"/>
      <c r="AO28" s="223"/>
      <c r="AP28" s="39"/>
      <c r="AQ28" s="41"/>
      <c r="BE28" s="212"/>
    </row>
    <row r="29" spans="2:57" s="2" customFormat="1" ht="14.25" customHeight="1" hidden="1">
      <c r="B29" s="38"/>
      <c r="C29" s="39"/>
      <c r="D29" s="39"/>
      <c r="E29" s="39"/>
      <c r="F29" s="40" t="s">
        <v>46</v>
      </c>
      <c r="G29" s="39"/>
      <c r="H29" s="39"/>
      <c r="I29" s="39"/>
      <c r="J29" s="39"/>
      <c r="K29" s="39"/>
      <c r="L29" s="222">
        <v>0.15</v>
      </c>
      <c r="M29" s="223"/>
      <c r="N29" s="223"/>
      <c r="O29" s="223"/>
      <c r="P29" s="39"/>
      <c r="Q29" s="39"/>
      <c r="R29" s="39"/>
      <c r="S29" s="39"/>
      <c r="T29" s="39"/>
      <c r="U29" s="39"/>
      <c r="V29" s="39"/>
      <c r="W29" s="224">
        <f>ROUND(BC51,2)</f>
        <v>0</v>
      </c>
      <c r="X29" s="223"/>
      <c r="Y29" s="223"/>
      <c r="Z29" s="223"/>
      <c r="AA29" s="223"/>
      <c r="AB29" s="223"/>
      <c r="AC29" s="223"/>
      <c r="AD29" s="223"/>
      <c r="AE29" s="223"/>
      <c r="AF29" s="39"/>
      <c r="AG29" s="39"/>
      <c r="AH29" s="39"/>
      <c r="AI29" s="39"/>
      <c r="AJ29" s="39"/>
      <c r="AK29" s="224">
        <v>0</v>
      </c>
      <c r="AL29" s="223"/>
      <c r="AM29" s="223"/>
      <c r="AN29" s="223"/>
      <c r="AO29" s="223"/>
      <c r="AP29" s="39"/>
      <c r="AQ29" s="41"/>
      <c r="BE29" s="212"/>
    </row>
    <row r="30" spans="2:57" s="2" customFormat="1" ht="14.25" customHeight="1" hidden="1">
      <c r="B30" s="38"/>
      <c r="C30" s="39"/>
      <c r="D30" s="39"/>
      <c r="E30" s="39"/>
      <c r="F30" s="40" t="s">
        <v>47</v>
      </c>
      <c r="G30" s="39"/>
      <c r="H30" s="39"/>
      <c r="I30" s="39"/>
      <c r="J30" s="39"/>
      <c r="K30" s="39"/>
      <c r="L30" s="222">
        <v>0</v>
      </c>
      <c r="M30" s="223"/>
      <c r="N30" s="223"/>
      <c r="O30" s="223"/>
      <c r="P30" s="39"/>
      <c r="Q30" s="39"/>
      <c r="R30" s="39"/>
      <c r="S30" s="39"/>
      <c r="T30" s="39"/>
      <c r="U30" s="39"/>
      <c r="V30" s="39"/>
      <c r="W30" s="224">
        <f>ROUND(BD51,2)</f>
        <v>0</v>
      </c>
      <c r="X30" s="223"/>
      <c r="Y30" s="223"/>
      <c r="Z30" s="223"/>
      <c r="AA30" s="223"/>
      <c r="AB30" s="223"/>
      <c r="AC30" s="223"/>
      <c r="AD30" s="223"/>
      <c r="AE30" s="223"/>
      <c r="AF30" s="39"/>
      <c r="AG30" s="39"/>
      <c r="AH30" s="39"/>
      <c r="AI30" s="39"/>
      <c r="AJ30" s="39"/>
      <c r="AK30" s="224">
        <v>0</v>
      </c>
      <c r="AL30" s="223"/>
      <c r="AM30" s="223"/>
      <c r="AN30" s="223"/>
      <c r="AO30" s="223"/>
      <c r="AP30" s="39"/>
      <c r="AQ30" s="41"/>
      <c r="BE30" s="212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11"/>
    </row>
    <row r="32" spans="2:57" s="1" customFormat="1" ht="25.5" customHeight="1">
      <c r="B32" s="32"/>
      <c r="C32" s="42"/>
      <c r="D32" s="43" t="s">
        <v>48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49</v>
      </c>
      <c r="U32" s="44"/>
      <c r="V32" s="44"/>
      <c r="W32" s="44"/>
      <c r="X32" s="225" t="s">
        <v>50</v>
      </c>
      <c r="Y32" s="226"/>
      <c r="Z32" s="226"/>
      <c r="AA32" s="226"/>
      <c r="AB32" s="226"/>
      <c r="AC32" s="44"/>
      <c r="AD32" s="44"/>
      <c r="AE32" s="44"/>
      <c r="AF32" s="44"/>
      <c r="AG32" s="44"/>
      <c r="AH32" s="44"/>
      <c r="AI32" s="44"/>
      <c r="AJ32" s="44"/>
      <c r="AK32" s="227">
        <f>SUM(AK23:AK30)</f>
        <v>0</v>
      </c>
      <c r="AL32" s="226"/>
      <c r="AM32" s="226"/>
      <c r="AN32" s="226"/>
      <c r="AO32" s="228"/>
      <c r="AP32" s="42"/>
      <c r="AQ32" s="46"/>
      <c r="BE32" s="211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8" spans="2:44" s="1" customFormat="1" ht="6.7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32"/>
    </row>
    <row r="39" spans="2:44" s="1" customFormat="1" ht="36.75" customHeight="1">
      <c r="B39" s="32"/>
      <c r="C39" s="52" t="s">
        <v>51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3"/>
      <c r="C41" s="54" t="s">
        <v>13</v>
      </c>
      <c r="L41" s="3" t="str">
        <f>K5</f>
        <v>2015-11-13</v>
      </c>
      <c r="AR41" s="53"/>
    </row>
    <row r="42" spans="2:44" s="4" customFormat="1" ht="36.75" customHeight="1">
      <c r="B42" s="55"/>
      <c r="C42" s="56" t="s">
        <v>16</v>
      </c>
      <c r="L42" s="229" t="str">
        <f>K6</f>
        <v>Retenční a protierozní opatření U buku - malá vodní nádrž</v>
      </c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R42" s="55"/>
    </row>
    <row r="43" spans="2:44" s="1" customFormat="1" ht="6.75" customHeight="1">
      <c r="B43" s="32"/>
      <c r="AR43" s="32"/>
    </row>
    <row r="44" spans="2:44" s="1" customFormat="1" ht="12.75">
      <c r="B44" s="32"/>
      <c r="C44" s="54" t="s">
        <v>23</v>
      </c>
      <c r="L44" s="57" t="str">
        <f>IF(K8="","",K8)</f>
        <v>Těchobuz</v>
      </c>
      <c r="AI44" s="54" t="s">
        <v>25</v>
      </c>
      <c r="AM44" s="231" t="str">
        <f>IF(AN8="","",AN8)</f>
        <v>9.4.2014</v>
      </c>
      <c r="AN44" s="211"/>
      <c r="AR44" s="32"/>
    </row>
    <row r="45" spans="2:44" s="1" customFormat="1" ht="6.75" customHeight="1">
      <c r="B45" s="32"/>
      <c r="AR45" s="32"/>
    </row>
    <row r="46" spans="2:56" s="1" customFormat="1" ht="12.75">
      <c r="B46" s="32"/>
      <c r="C46" s="54" t="s">
        <v>29</v>
      </c>
      <c r="L46" s="3" t="str">
        <f>IF(E11="","",E11)</f>
        <v> </v>
      </c>
      <c r="AI46" s="54" t="s">
        <v>35</v>
      </c>
      <c r="AM46" s="232" t="str">
        <f>IF(E17="","",E17)</f>
        <v> </v>
      </c>
      <c r="AN46" s="211"/>
      <c r="AO46" s="211"/>
      <c r="AP46" s="211"/>
      <c r="AR46" s="32"/>
      <c r="AS46" s="233" t="s">
        <v>52</v>
      </c>
      <c r="AT46" s="234"/>
      <c r="AU46" s="59"/>
      <c r="AV46" s="59"/>
      <c r="AW46" s="59"/>
      <c r="AX46" s="59"/>
      <c r="AY46" s="59"/>
      <c r="AZ46" s="59"/>
      <c r="BA46" s="59"/>
      <c r="BB46" s="59"/>
      <c r="BC46" s="59"/>
      <c r="BD46" s="60"/>
    </row>
    <row r="47" spans="2:56" s="1" customFormat="1" ht="12.75">
      <c r="B47" s="32"/>
      <c r="C47" s="54" t="s">
        <v>33</v>
      </c>
      <c r="L47" s="3">
        <f>IF(E14="Vyplň údaj","",E14)</f>
      </c>
      <c r="AR47" s="32"/>
      <c r="AS47" s="235"/>
      <c r="AT47" s="221"/>
      <c r="AU47" s="33"/>
      <c r="AV47" s="33"/>
      <c r="AW47" s="33"/>
      <c r="AX47" s="33"/>
      <c r="AY47" s="33"/>
      <c r="AZ47" s="33"/>
      <c r="BA47" s="33"/>
      <c r="BB47" s="33"/>
      <c r="BC47" s="33"/>
      <c r="BD47" s="62"/>
    </row>
    <row r="48" spans="2:56" s="1" customFormat="1" ht="10.5" customHeight="1">
      <c r="B48" s="32"/>
      <c r="AR48" s="32"/>
      <c r="AS48" s="235"/>
      <c r="AT48" s="221"/>
      <c r="AU48" s="33"/>
      <c r="AV48" s="33"/>
      <c r="AW48" s="33"/>
      <c r="AX48" s="33"/>
      <c r="AY48" s="33"/>
      <c r="AZ48" s="33"/>
      <c r="BA48" s="33"/>
      <c r="BB48" s="33"/>
      <c r="BC48" s="33"/>
      <c r="BD48" s="62"/>
    </row>
    <row r="49" spans="2:56" s="1" customFormat="1" ht="29.25" customHeight="1">
      <c r="B49" s="32"/>
      <c r="C49" s="236" t="s">
        <v>53</v>
      </c>
      <c r="D49" s="237"/>
      <c r="E49" s="237"/>
      <c r="F49" s="237"/>
      <c r="G49" s="237"/>
      <c r="H49" s="63"/>
      <c r="I49" s="238" t="s">
        <v>54</v>
      </c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9" t="s">
        <v>55</v>
      </c>
      <c r="AH49" s="237"/>
      <c r="AI49" s="237"/>
      <c r="AJ49" s="237"/>
      <c r="AK49" s="237"/>
      <c r="AL49" s="237"/>
      <c r="AM49" s="237"/>
      <c r="AN49" s="238" t="s">
        <v>56</v>
      </c>
      <c r="AO49" s="237"/>
      <c r="AP49" s="237"/>
      <c r="AQ49" s="64" t="s">
        <v>57</v>
      </c>
      <c r="AR49" s="32"/>
      <c r="AS49" s="65" t="s">
        <v>58</v>
      </c>
      <c r="AT49" s="66" t="s">
        <v>59</v>
      </c>
      <c r="AU49" s="66" t="s">
        <v>60</v>
      </c>
      <c r="AV49" s="66" t="s">
        <v>61</v>
      </c>
      <c r="AW49" s="66" t="s">
        <v>62</v>
      </c>
      <c r="AX49" s="66" t="s">
        <v>63</v>
      </c>
      <c r="AY49" s="66" t="s">
        <v>64</v>
      </c>
      <c r="AZ49" s="66" t="s">
        <v>65</v>
      </c>
      <c r="BA49" s="66" t="s">
        <v>66</v>
      </c>
      <c r="BB49" s="66" t="s">
        <v>67</v>
      </c>
      <c r="BC49" s="66" t="s">
        <v>68</v>
      </c>
      <c r="BD49" s="67" t="s">
        <v>69</v>
      </c>
    </row>
    <row r="50" spans="2:56" s="1" customFormat="1" ht="10.5" customHeight="1">
      <c r="B50" s="32"/>
      <c r="AR50" s="32"/>
      <c r="AS50" s="68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2:90" s="4" customFormat="1" ht="32.25" customHeight="1">
      <c r="B51" s="55"/>
      <c r="C51" s="69" t="s">
        <v>70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43">
        <f>ROUND(SUM(AG52:AG57),2)</f>
        <v>0</v>
      </c>
      <c r="AH51" s="243"/>
      <c r="AI51" s="243"/>
      <c r="AJ51" s="243"/>
      <c r="AK51" s="243"/>
      <c r="AL51" s="243"/>
      <c r="AM51" s="243"/>
      <c r="AN51" s="244">
        <f aca="true" t="shared" si="0" ref="AN51:AN57">SUM(AG51,AT51)</f>
        <v>0</v>
      </c>
      <c r="AO51" s="244"/>
      <c r="AP51" s="244"/>
      <c r="AQ51" s="71" t="s">
        <v>20</v>
      </c>
      <c r="AR51" s="55"/>
      <c r="AS51" s="72">
        <f>ROUND(SUM(AS52:AS57),2)</f>
        <v>0</v>
      </c>
      <c r="AT51" s="73">
        <f aca="true" t="shared" si="1" ref="AT51:AT57">ROUND(SUM(AV51:AW51),2)</f>
        <v>0</v>
      </c>
      <c r="AU51" s="74">
        <f>ROUND(SUM(AU52:AU57),5)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ROUND(SUM(AZ52:AZ57),2)</f>
        <v>0</v>
      </c>
      <c r="BA51" s="73">
        <f>ROUND(SUM(BA52:BA57),2)</f>
        <v>0</v>
      </c>
      <c r="BB51" s="73">
        <f>ROUND(SUM(BB52:BB57),2)</f>
        <v>0</v>
      </c>
      <c r="BC51" s="73">
        <f>ROUND(SUM(BC52:BC57),2)</f>
        <v>0</v>
      </c>
      <c r="BD51" s="75">
        <f>ROUND(SUM(BD52:BD57),2)</f>
        <v>0</v>
      </c>
      <c r="BS51" s="56" t="s">
        <v>71</v>
      </c>
      <c r="BT51" s="56" t="s">
        <v>72</v>
      </c>
      <c r="BU51" s="76" t="s">
        <v>73</v>
      </c>
      <c r="BV51" s="56" t="s">
        <v>74</v>
      </c>
      <c r="BW51" s="56" t="s">
        <v>5</v>
      </c>
      <c r="BX51" s="56" t="s">
        <v>75</v>
      </c>
      <c r="CL51" s="56" t="s">
        <v>20</v>
      </c>
    </row>
    <row r="52" spans="1:91" s="5" customFormat="1" ht="27" customHeight="1">
      <c r="A52" s="250" t="s">
        <v>515</v>
      </c>
      <c r="B52" s="77"/>
      <c r="C52" s="78"/>
      <c r="D52" s="242" t="s">
        <v>22</v>
      </c>
      <c r="E52" s="241"/>
      <c r="F52" s="241"/>
      <c r="G52" s="241"/>
      <c r="H52" s="241"/>
      <c r="I52" s="79"/>
      <c r="J52" s="242" t="s">
        <v>76</v>
      </c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0">
        <f>'1 - přípravné práce'!J27</f>
        <v>0</v>
      </c>
      <c r="AH52" s="241"/>
      <c r="AI52" s="241"/>
      <c r="AJ52" s="241"/>
      <c r="AK52" s="241"/>
      <c r="AL52" s="241"/>
      <c r="AM52" s="241"/>
      <c r="AN52" s="240">
        <f t="shared" si="0"/>
        <v>0</v>
      </c>
      <c r="AO52" s="241"/>
      <c r="AP52" s="241"/>
      <c r="AQ52" s="80" t="s">
        <v>77</v>
      </c>
      <c r="AR52" s="77"/>
      <c r="AS52" s="81">
        <v>0</v>
      </c>
      <c r="AT52" s="82">
        <f t="shared" si="1"/>
        <v>0</v>
      </c>
      <c r="AU52" s="83">
        <f>'1 - přípravné práce'!P81</f>
        <v>0</v>
      </c>
      <c r="AV52" s="82">
        <f>'1 - přípravné práce'!J30</f>
        <v>0</v>
      </c>
      <c r="AW52" s="82">
        <f>'1 - přípravné práce'!J31</f>
        <v>0</v>
      </c>
      <c r="AX52" s="82">
        <f>'1 - přípravné práce'!J32</f>
        <v>0</v>
      </c>
      <c r="AY52" s="82">
        <f>'1 - přípravné práce'!J33</f>
        <v>0</v>
      </c>
      <c r="AZ52" s="82">
        <f>'1 - přípravné práce'!F30</f>
        <v>0</v>
      </c>
      <c r="BA52" s="82">
        <f>'1 - přípravné práce'!F31</f>
        <v>0</v>
      </c>
      <c r="BB52" s="82">
        <f>'1 - přípravné práce'!F32</f>
        <v>0</v>
      </c>
      <c r="BC52" s="82">
        <f>'1 - přípravné práce'!F33</f>
        <v>0</v>
      </c>
      <c r="BD52" s="84">
        <f>'1 - přípravné práce'!F34</f>
        <v>0</v>
      </c>
      <c r="BT52" s="85" t="s">
        <v>22</v>
      </c>
      <c r="BV52" s="85" t="s">
        <v>74</v>
      </c>
      <c r="BW52" s="85" t="s">
        <v>78</v>
      </c>
      <c r="BX52" s="85" t="s">
        <v>5</v>
      </c>
      <c r="CL52" s="85" t="s">
        <v>20</v>
      </c>
      <c r="CM52" s="85" t="s">
        <v>79</v>
      </c>
    </row>
    <row r="53" spans="1:91" s="5" customFormat="1" ht="27" customHeight="1">
      <c r="A53" s="250" t="s">
        <v>515</v>
      </c>
      <c r="B53" s="77"/>
      <c r="C53" s="78"/>
      <c r="D53" s="242" t="s">
        <v>79</v>
      </c>
      <c r="E53" s="241"/>
      <c r="F53" s="241"/>
      <c r="G53" s="241"/>
      <c r="H53" s="241"/>
      <c r="I53" s="79"/>
      <c r="J53" s="242" t="s">
        <v>80</v>
      </c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0">
        <f>'2 - zemní práce v zátopě'!J27</f>
        <v>0</v>
      </c>
      <c r="AH53" s="241"/>
      <c r="AI53" s="241"/>
      <c r="AJ53" s="241"/>
      <c r="AK53" s="241"/>
      <c r="AL53" s="241"/>
      <c r="AM53" s="241"/>
      <c r="AN53" s="240">
        <f t="shared" si="0"/>
        <v>0</v>
      </c>
      <c r="AO53" s="241"/>
      <c r="AP53" s="241"/>
      <c r="AQ53" s="80" t="s">
        <v>77</v>
      </c>
      <c r="AR53" s="77"/>
      <c r="AS53" s="81">
        <v>0</v>
      </c>
      <c r="AT53" s="82">
        <f t="shared" si="1"/>
        <v>0</v>
      </c>
      <c r="AU53" s="83">
        <f>'2 - zemní práce v zátopě'!P78</f>
        <v>0</v>
      </c>
      <c r="AV53" s="82">
        <f>'2 - zemní práce v zátopě'!J30</f>
        <v>0</v>
      </c>
      <c r="AW53" s="82">
        <f>'2 - zemní práce v zátopě'!J31</f>
        <v>0</v>
      </c>
      <c r="AX53" s="82">
        <f>'2 - zemní práce v zátopě'!J32</f>
        <v>0</v>
      </c>
      <c r="AY53" s="82">
        <f>'2 - zemní práce v zátopě'!J33</f>
        <v>0</v>
      </c>
      <c r="AZ53" s="82">
        <f>'2 - zemní práce v zátopě'!F30</f>
        <v>0</v>
      </c>
      <c r="BA53" s="82">
        <f>'2 - zemní práce v zátopě'!F31</f>
        <v>0</v>
      </c>
      <c r="BB53" s="82">
        <f>'2 - zemní práce v zátopě'!F32</f>
        <v>0</v>
      </c>
      <c r="BC53" s="82">
        <f>'2 - zemní práce v zátopě'!F33</f>
        <v>0</v>
      </c>
      <c r="BD53" s="84">
        <f>'2 - zemní práce v zátopě'!F34</f>
        <v>0</v>
      </c>
      <c r="BT53" s="85" t="s">
        <v>22</v>
      </c>
      <c r="BV53" s="85" t="s">
        <v>74</v>
      </c>
      <c r="BW53" s="85" t="s">
        <v>81</v>
      </c>
      <c r="BX53" s="85" t="s">
        <v>5</v>
      </c>
      <c r="CL53" s="85" t="s">
        <v>20</v>
      </c>
      <c r="CM53" s="85" t="s">
        <v>79</v>
      </c>
    </row>
    <row r="54" spans="1:91" s="5" customFormat="1" ht="27" customHeight="1">
      <c r="A54" s="250" t="s">
        <v>515</v>
      </c>
      <c r="B54" s="77"/>
      <c r="C54" s="78"/>
      <c r="D54" s="242" t="s">
        <v>82</v>
      </c>
      <c r="E54" s="241"/>
      <c r="F54" s="241"/>
      <c r="G54" s="241"/>
      <c r="H54" s="241"/>
      <c r="I54" s="79"/>
      <c r="J54" s="242" t="s">
        <v>83</v>
      </c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0">
        <f>'3 - výstavba hráze'!J27</f>
        <v>0</v>
      </c>
      <c r="AH54" s="241"/>
      <c r="AI54" s="241"/>
      <c r="AJ54" s="241"/>
      <c r="AK54" s="241"/>
      <c r="AL54" s="241"/>
      <c r="AM54" s="241"/>
      <c r="AN54" s="240">
        <f t="shared" si="0"/>
        <v>0</v>
      </c>
      <c r="AO54" s="241"/>
      <c r="AP54" s="241"/>
      <c r="AQ54" s="80" t="s">
        <v>77</v>
      </c>
      <c r="AR54" s="77"/>
      <c r="AS54" s="81">
        <v>0</v>
      </c>
      <c r="AT54" s="82">
        <f t="shared" si="1"/>
        <v>0</v>
      </c>
      <c r="AU54" s="83">
        <f>'3 - výstavba hráze'!P81</f>
        <v>0</v>
      </c>
      <c r="AV54" s="82">
        <f>'3 - výstavba hráze'!J30</f>
        <v>0</v>
      </c>
      <c r="AW54" s="82">
        <f>'3 - výstavba hráze'!J31</f>
        <v>0</v>
      </c>
      <c r="AX54" s="82">
        <f>'3 - výstavba hráze'!J32</f>
        <v>0</v>
      </c>
      <c r="AY54" s="82">
        <f>'3 - výstavba hráze'!J33</f>
        <v>0</v>
      </c>
      <c r="AZ54" s="82">
        <f>'3 - výstavba hráze'!F30</f>
        <v>0</v>
      </c>
      <c r="BA54" s="82">
        <f>'3 - výstavba hráze'!F31</f>
        <v>0</v>
      </c>
      <c r="BB54" s="82">
        <f>'3 - výstavba hráze'!F32</f>
        <v>0</v>
      </c>
      <c r="BC54" s="82">
        <f>'3 - výstavba hráze'!F33</f>
        <v>0</v>
      </c>
      <c r="BD54" s="84">
        <f>'3 - výstavba hráze'!F34</f>
        <v>0</v>
      </c>
      <c r="BT54" s="85" t="s">
        <v>22</v>
      </c>
      <c r="BV54" s="85" t="s">
        <v>74</v>
      </c>
      <c r="BW54" s="85" t="s">
        <v>84</v>
      </c>
      <c r="BX54" s="85" t="s">
        <v>5</v>
      </c>
      <c r="CL54" s="85" t="s">
        <v>20</v>
      </c>
      <c r="CM54" s="85" t="s">
        <v>79</v>
      </c>
    </row>
    <row r="55" spans="1:91" s="5" customFormat="1" ht="27" customHeight="1">
      <c r="A55" s="250" t="s">
        <v>515</v>
      </c>
      <c r="B55" s="77"/>
      <c r="C55" s="78"/>
      <c r="D55" s="242" t="s">
        <v>85</v>
      </c>
      <c r="E55" s="241"/>
      <c r="F55" s="241"/>
      <c r="G55" s="241"/>
      <c r="H55" s="241"/>
      <c r="I55" s="79"/>
      <c r="J55" s="242" t="s">
        <v>86</v>
      </c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0">
        <f>'4 - manipulační objekt'!J27</f>
        <v>0</v>
      </c>
      <c r="AH55" s="241"/>
      <c r="AI55" s="241"/>
      <c r="AJ55" s="241"/>
      <c r="AK55" s="241"/>
      <c r="AL55" s="241"/>
      <c r="AM55" s="241"/>
      <c r="AN55" s="240">
        <f t="shared" si="0"/>
        <v>0</v>
      </c>
      <c r="AO55" s="241"/>
      <c r="AP55" s="241"/>
      <c r="AQ55" s="80" t="s">
        <v>77</v>
      </c>
      <c r="AR55" s="77"/>
      <c r="AS55" s="81">
        <v>0</v>
      </c>
      <c r="AT55" s="82">
        <f t="shared" si="1"/>
        <v>0</v>
      </c>
      <c r="AU55" s="83">
        <f>'4 - manipulační objekt'!P85</f>
        <v>0</v>
      </c>
      <c r="AV55" s="82">
        <f>'4 - manipulační objekt'!J30</f>
        <v>0</v>
      </c>
      <c r="AW55" s="82">
        <f>'4 - manipulační objekt'!J31</f>
        <v>0</v>
      </c>
      <c r="AX55" s="82">
        <f>'4 - manipulační objekt'!J32</f>
        <v>0</v>
      </c>
      <c r="AY55" s="82">
        <f>'4 - manipulační objekt'!J33</f>
        <v>0</v>
      </c>
      <c r="AZ55" s="82">
        <f>'4 - manipulační objekt'!F30</f>
        <v>0</v>
      </c>
      <c r="BA55" s="82">
        <f>'4 - manipulační objekt'!F31</f>
        <v>0</v>
      </c>
      <c r="BB55" s="82">
        <f>'4 - manipulační objekt'!F32</f>
        <v>0</v>
      </c>
      <c r="BC55" s="82">
        <f>'4 - manipulační objekt'!F33</f>
        <v>0</v>
      </c>
      <c r="BD55" s="84">
        <f>'4 - manipulační objekt'!F34</f>
        <v>0</v>
      </c>
      <c r="BT55" s="85" t="s">
        <v>22</v>
      </c>
      <c r="BV55" s="85" t="s">
        <v>74</v>
      </c>
      <c r="BW55" s="85" t="s">
        <v>87</v>
      </c>
      <c r="BX55" s="85" t="s">
        <v>5</v>
      </c>
      <c r="CL55" s="85" t="s">
        <v>20</v>
      </c>
      <c r="CM55" s="85" t="s">
        <v>79</v>
      </c>
    </row>
    <row r="56" spans="1:91" s="5" customFormat="1" ht="27" customHeight="1">
      <c r="A56" s="250" t="s">
        <v>515</v>
      </c>
      <c r="B56" s="77"/>
      <c r="C56" s="78"/>
      <c r="D56" s="242" t="s">
        <v>88</v>
      </c>
      <c r="E56" s="241"/>
      <c r="F56" s="241"/>
      <c r="G56" s="241"/>
      <c r="H56" s="241"/>
      <c r="I56" s="79"/>
      <c r="J56" s="242" t="s">
        <v>89</v>
      </c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0">
        <f>'5 - výstavba bezpečnostní...'!J27</f>
        <v>0</v>
      </c>
      <c r="AH56" s="241"/>
      <c r="AI56" s="241"/>
      <c r="AJ56" s="241"/>
      <c r="AK56" s="241"/>
      <c r="AL56" s="241"/>
      <c r="AM56" s="241"/>
      <c r="AN56" s="240">
        <f t="shared" si="0"/>
        <v>0</v>
      </c>
      <c r="AO56" s="241"/>
      <c r="AP56" s="241"/>
      <c r="AQ56" s="80" t="s">
        <v>77</v>
      </c>
      <c r="AR56" s="77"/>
      <c r="AS56" s="81">
        <v>0</v>
      </c>
      <c r="AT56" s="82">
        <f t="shared" si="1"/>
        <v>0</v>
      </c>
      <c r="AU56" s="83">
        <f>'5 - výstavba bezpečnostní...'!P83</f>
        <v>0</v>
      </c>
      <c r="AV56" s="82">
        <f>'5 - výstavba bezpečnostní...'!J30</f>
        <v>0</v>
      </c>
      <c r="AW56" s="82">
        <f>'5 - výstavba bezpečnostní...'!J31</f>
        <v>0</v>
      </c>
      <c r="AX56" s="82">
        <f>'5 - výstavba bezpečnostní...'!J32</f>
        <v>0</v>
      </c>
      <c r="AY56" s="82">
        <f>'5 - výstavba bezpečnostní...'!J33</f>
        <v>0</v>
      </c>
      <c r="AZ56" s="82">
        <f>'5 - výstavba bezpečnostní...'!F30</f>
        <v>0</v>
      </c>
      <c r="BA56" s="82">
        <f>'5 - výstavba bezpečnostní...'!F31</f>
        <v>0</v>
      </c>
      <c r="BB56" s="82">
        <f>'5 - výstavba bezpečnostní...'!F32</f>
        <v>0</v>
      </c>
      <c r="BC56" s="82">
        <f>'5 - výstavba bezpečnostní...'!F33</f>
        <v>0</v>
      </c>
      <c r="BD56" s="84">
        <f>'5 - výstavba bezpečnostní...'!F34</f>
        <v>0</v>
      </c>
      <c r="BT56" s="85" t="s">
        <v>22</v>
      </c>
      <c r="BV56" s="85" t="s">
        <v>74</v>
      </c>
      <c r="BW56" s="85" t="s">
        <v>90</v>
      </c>
      <c r="BX56" s="85" t="s">
        <v>5</v>
      </c>
      <c r="CL56" s="85" t="s">
        <v>20</v>
      </c>
      <c r="CM56" s="85" t="s">
        <v>79</v>
      </c>
    </row>
    <row r="57" spans="1:91" s="5" customFormat="1" ht="27" customHeight="1">
      <c r="A57" s="250" t="s">
        <v>515</v>
      </c>
      <c r="B57" s="77"/>
      <c r="C57" s="78"/>
      <c r="D57" s="242" t="s">
        <v>91</v>
      </c>
      <c r="E57" s="241"/>
      <c r="F57" s="241"/>
      <c r="G57" s="241"/>
      <c r="H57" s="241"/>
      <c r="I57" s="79"/>
      <c r="J57" s="242" t="s">
        <v>92</v>
      </c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0">
        <f>'6 - dokončovací práce'!J27</f>
        <v>0</v>
      </c>
      <c r="AH57" s="241"/>
      <c r="AI57" s="241"/>
      <c r="AJ57" s="241"/>
      <c r="AK57" s="241"/>
      <c r="AL57" s="241"/>
      <c r="AM57" s="241"/>
      <c r="AN57" s="240">
        <f t="shared" si="0"/>
        <v>0</v>
      </c>
      <c r="AO57" s="241"/>
      <c r="AP57" s="241"/>
      <c r="AQ57" s="80" t="s">
        <v>77</v>
      </c>
      <c r="AR57" s="77"/>
      <c r="AS57" s="86">
        <v>0</v>
      </c>
      <c r="AT57" s="87">
        <f t="shared" si="1"/>
        <v>0</v>
      </c>
      <c r="AU57" s="88">
        <f>'6 - dokončovací práce'!P79</f>
        <v>0</v>
      </c>
      <c r="AV57" s="87">
        <f>'6 - dokončovací práce'!J30</f>
        <v>0</v>
      </c>
      <c r="AW57" s="87">
        <f>'6 - dokončovací práce'!J31</f>
        <v>0</v>
      </c>
      <c r="AX57" s="87">
        <f>'6 - dokončovací práce'!J32</f>
        <v>0</v>
      </c>
      <c r="AY57" s="87">
        <f>'6 - dokončovací práce'!J33</f>
        <v>0</v>
      </c>
      <c r="AZ57" s="87">
        <f>'6 - dokončovací práce'!F30</f>
        <v>0</v>
      </c>
      <c r="BA57" s="87">
        <f>'6 - dokončovací práce'!F31</f>
        <v>0</v>
      </c>
      <c r="BB57" s="87">
        <f>'6 - dokončovací práce'!F32</f>
        <v>0</v>
      </c>
      <c r="BC57" s="87">
        <f>'6 - dokončovací práce'!F33</f>
        <v>0</v>
      </c>
      <c r="BD57" s="89">
        <f>'6 - dokončovací práce'!F34</f>
        <v>0</v>
      </c>
      <c r="BT57" s="85" t="s">
        <v>22</v>
      </c>
      <c r="BV57" s="85" t="s">
        <v>74</v>
      </c>
      <c r="BW57" s="85" t="s">
        <v>93</v>
      </c>
      <c r="BX57" s="85" t="s">
        <v>5</v>
      </c>
      <c r="CL57" s="85" t="s">
        <v>20</v>
      </c>
      <c r="CM57" s="85" t="s">
        <v>79</v>
      </c>
    </row>
    <row r="58" spans="2:44" s="1" customFormat="1" ht="30" customHeight="1">
      <c r="B58" s="32"/>
      <c r="AR58" s="32"/>
    </row>
    <row r="59" spans="2:44" s="1" customFormat="1" ht="6.75" customHeight="1"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32"/>
    </row>
  </sheetData>
  <sheetProtection password="CC35" sheet="1" objects="1" scenarios="1" formatColumns="0" formatRows="0" sort="0" autoFilter="0"/>
  <mergeCells count="61">
    <mergeCell ref="AR2:BE2"/>
    <mergeCell ref="AN57:AP57"/>
    <mergeCell ref="AG57:AM57"/>
    <mergeCell ref="D57:H57"/>
    <mergeCell ref="J57:AF57"/>
    <mergeCell ref="AG51:AM51"/>
    <mergeCell ref="AN51:AP51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přípravné práce'!C2" tooltip="1 - přípravné práce" display="/"/>
    <hyperlink ref="A53" location="'2 - zemní práce v zátopě'!C2" tooltip="2 - zemní práce v zátopě" display="/"/>
    <hyperlink ref="A54" location="'3 - výstavba hráze'!C2" tooltip="3 - výstavba hráze" display="/"/>
    <hyperlink ref="A55" location="'4 - manipulační objekt'!C2" tooltip="4 - manipulační objekt" display="/"/>
    <hyperlink ref="A56" location="'5 - výstavba bezpečnostní...'!C2" tooltip="5 - výstavba bezpečnostní..." display="/"/>
    <hyperlink ref="A57" location="'6 - dokončovací práce'!C2" tooltip="6 - dokončovací práce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3"/>
      <c r="B1" s="252"/>
      <c r="C1" s="252"/>
      <c r="D1" s="251" t="s">
        <v>1</v>
      </c>
      <c r="E1" s="252"/>
      <c r="F1" s="253" t="s">
        <v>516</v>
      </c>
      <c r="G1" s="258" t="s">
        <v>517</v>
      </c>
      <c r="H1" s="258"/>
      <c r="I1" s="259"/>
      <c r="J1" s="253" t="s">
        <v>518</v>
      </c>
      <c r="K1" s="251" t="s">
        <v>94</v>
      </c>
      <c r="L1" s="253" t="s">
        <v>519</v>
      </c>
      <c r="M1" s="253"/>
      <c r="N1" s="253"/>
      <c r="O1" s="253"/>
      <c r="P1" s="253"/>
      <c r="Q1" s="253"/>
      <c r="R1" s="253"/>
      <c r="S1" s="253"/>
      <c r="T1" s="253"/>
      <c r="U1" s="249"/>
      <c r="V1" s="24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78</v>
      </c>
    </row>
    <row r="3" spans="2:46" ht="6.75" customHeight="1">
      <c r="B3" s="16"/>
      <c r="C3" s="17"/>
      <c r="D3" s="17"/>
      <c r="E3" s="17"/>
      <c r="F3" s="17"/>
      <c r="G3" s="17"/>
      <c r="H3" s="17"/>
      <c r="I3" s="91"/>
      <c r="J3" s="17"/>
      <c r="K3" s="18"/>
      <c r="AT3" s="15" t="s">
        <v>79</v>
      </c>
    </row>
    <row r="4" spans="2:46" ht="36.75" customHeight="1">
      <c r="B4" s="19"/>
      <c r="C4" s="20"/>
      <c r="D4" s="21" t="s">
        <v>95</v>
      </c>
      <c r="E4" s="20"/>
      <c r="F4" s="20"/>
      <c r="G4" s="20"/>
      <c r="H4" s="20"/>
      <c r="I4" s="92"/>
      <c r="J4" s="20"/>
      <c r="K4" s="22"/>
      <c r="M4" s="23" t="s">
        <v>10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92"/>
      <c r="J5" s="20"/>
      <c r="K5" s="22"/>
    </row>
    <row r="6" spans="2:11" ht="12.75">
      <c r="B6" s="19"/>
      <c r="C6" s="20"/>
      <c r="D6" s="28" t="s">
        <v>16</v>
      </c>
      <c r="E6" s="20"/>
      <c r="F6" s="20"/>
      <c r="G6" s="20"/>
      <c r="H6" s="20"/>
      <c r="I6" s="92"/>
      <c r="J6" s="20"/>
      <c r="K6" s="22"/>
    </row>
    <row r="7" spans="2:11" ht="20.25" customHeight="1">
      <c r="B7" s="19"/>
      <c r="C7" s="20"/>
      <c r="D7" s="20"/>
      <c r="E7" s="245" t="str">
        <f>'Rekapitulace stavby'!K6</f>
        <v>Retenční a protierozní opatření U buku - malá vodní nádrž</v>
      </c>
      <c r="F7" s="214"/>
      <c r="G7" s="214"/>
      <c r="H7" s="214"/>
      <c r="I7" s="92"/>
      <c r="J7" s="20"/>
      <c r="K7" s="22"/>
    </row>
    <row r="8" spans="2:11" s="1" customFormat="1" ht="12.75">
      <c r="B8" s="32"/>
      <c r="C8" s="33"/>
      <c r="D8" s="28" t="s">
        <v>96</v>
      </c>
      <c r="E8" s="33"/>
      <c r="F8" s="33"/>
      <c r="G8" s="33"/>
      <c r="H8" s="33"/>
      <c r="I8" s="93"/>
      <c r="J8" s="33"/>
      <c r="K8" s="36"/>
    </row>
    <row r="9" spans="2:11" s="1" customFormat="1" ht="36.75" customHeight="1">
      <c r="B9" s="32"/>
      <c r="C9" s="33"/>
      <c r="D9" s="33"/>
      <c r="E9" s="246" t="s">
        <v>97</v>
      </c>
      <c r="F9" s="221"/>
      <c r="G9" s="221"/>
      <c r="H9" s="221"/>
      <c r="I9" s="93"/>
      <c r="J9" s="33"/>
      <c r="K9" s="36"/>
    </row>
    <row r="10" spans="2:11" s="1" customFormat="1" ht="12">
      <c r="B10" s="32"/>
      <c r="C10" s="33"/>
      <c r="D10" s="33"/>
      <c r="E10" s="33"/>
      <c r="F10" s="33"/>
      <c r="G10" s="33"/>
      <c r="H10" s="33"/>
      <c r="I10" s="93"/>
      <c r="J10" s="33"/>
      <c r="K10" s="36"/>
    </row>
    <row r="11" spans="2:11" s="1" customFormat="1" ht="14.2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94" t="s">
        <v>21</v>
      </c>
      <c r="J11" s="26" t="s">
        <v>20</v>
      </c>
      <c r="K11" s="36"/>
    </row>
    <row r="12" spans="2:11" s="1" customFormat="1" ht="14.2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94" t="s">
        <v>25</v>
      </c>
      <c r="J12" s="95" t="str">
        <f>'Rekapitulace stavby'!AN8</f>
        <v>9.4.2014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93"/>
      <c r="J13" s="33"/>
      <c r="K13" s="36"/>
    </row>
    <row r="14" spans="2:11" s="1" customFormat="1" ht="14.25" customHeight="1">
      <c r="B14" s="32"/>
      <c r="C14" s="33"/>
      <c r="D14" s="28" t="s">
        <v>29</v>
      </c>
      <c r="E14" s="33"/>
      <c r="F14" s="33"/>
      <c r="G14" s="33"/>
      <c r="H14" s="33"/>
      <c r="I14" s="94" t="s">
        <v>30</v>
      </c>
      <c r="J14" s="26">
        <f>IF('Rekapitulace stavby'!AN10="","",'Rekapitulace stavby'!AN10)</f>
      </c>
      <c r="K14" s="36"/>
    </row>
    <row r="15" spans="2:11" s="1" customFormat="1" ht="18" customHeight="1">
      <c r="B15" s="32"/>
      <c r="C15" s="33"/>
      <c r="D15" s="33"/>
      <c r="E15" s="26" t="str">
        <f>IF('Rekapitulace stavby'!E11="","",'Rekapitulace stavby'!E11)</f>
        <v> </v>
      </c>
      <c r="F15" s="33"/>
      <c r="G15" s="33"/>
      <c r="H15" s="33"/>
      <c r="I15" s="94" t="s">
        <v>32</v>
      </c>
      <c r="J15" s="26">
        <f>IF('Rekapitulace stavby'!AN11="","",'Rekapitulace stavby'!AN11)</f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93"/>
      <c r="J16" s="33"/>
      <c r="K16" s="36"/>
    </row>
    <row r="17" spans="2:11" s="1" customFormat="1" ht="14.25" customHeight="1">
      <c r="B17" s="32"/>
      <c r="C17" s="33"/>
      <c r="D17" s="28" t="s">
        <v>33</v>
      </c>
      <c r="E17" s="33"/>
      <c r="F17" s="33"/>
      <c r="G17" s="33"/>
      <c r="H17" s="33"/>
      <c r="I17" s="94" t="s">
        <v>30</v>
      </c>
      <c r="J17" s="26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6">
        <f>IF('Rekapitulace stavby'!E14="Vyplň údaj","",IF('Rekapitulace stavby'!E14="","",'Rekapitulace stavby'!E14))</f>
      </c>
      <c r="F18" s="33"/>
      <c r="G18" s="33"/>
      <c r="H18" s="33"/>
      <c r="I18" s="94" t="s">
        <v>32</v>
      </c>
      <c r="J18" s="26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93"/>
      <c r="J19" s="33"/>
      <c r="K19" s="36"/>
    </row>
    <row r="20" spans="2:11" s="1" customFormat="1" ht="14.25" customHeight="1">
      <c r="B20" s="32"/>
      <c r="C20" s="33"/>
      <c r="D20" s="28" t="s">
        <v>35</v>
      </c>
      <c r="E20" s="33"/>
      <c r="F20" s="33"/>
      <c r="G20" s="33"/>
      <c r="H20" s="33"/>
      <c r="I20" s="94" t="s">
        <v>30</v>
      </c>
      <c r="J20" s="26">
        <f>IF('Rekapitulace stavby'!AN16="","",'Rekapitulace stavby'!AN16)</f>
      </c>
      <c r="K20" s="36"/>
    </row>
    <row r="21" spans="2:11" s="1" customFormat="1" ht="18" customHeight="1">
      <c r="B21" s="32"/>
      <c r="C21" s="33"/>
      <c r="D21" s="33"/>
      <c r="E21" s="26" t="str">
        <f>IF('Rekapitulace stavby'!E17="","",'Rekapitulace stavby'!E17)</f>
        <v> </v>
      </c>
      <c r="F21" s="33"/>
      <c r="G21" s="33"/>
      <c r="H21" s="33"/>
      <c r="I21" s="94" t="s">
        <v>32</v>
      </c>
      <c r="J21" s="26">
        <f>IF('Rekapitulace stavby'!AN17="","",'Rekapitulace stavby'!AN17)</f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93"/>
      <c r="J22" s="33"/>
      <c r="K22" s="36"/>
    </row>
    <row r="23" spans="2:11" s="1" customFormat="1" ht="14.25" customHeight="1">
      <c r="B23" s="32"/>
      <c r="C23" s="33"/>
      <c r="D23" s="28" t="s">
        <v>37</v>
      </c>
      <c r="E23" s="33"/>
      <c r="F23" s="33"/>
      <c r="G23" s="33"/>
      <c r="H23" s="33"/>
      <c r="I23" s="93"/>
      <c r="J23" s="33"/>
      <c r="K23" s="36"/>
    </row>
    <row r="24" spans="2:11" s="6" customFormat="1" ht="20.25" customHeight="1">
      <c r="B24" s="96"/>
      <c r="C24" s="97"/>
      <c r="D24" s="97"/>
      <c r="E24" s="217" t="s">
        <v>20</v>
      </c>
      <c r="F24" s="247"/>
      <c r="G24" s="247"/>
      <c r="H24" s="247"/>
      <c r="I24" s="98"/>
      <c r="J24" s="97"/>
      <c r="K24" s="99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93"/>
      <c r="J25" s="33"/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100"/>
      <c r="J26" s="59"/>
      <c r="K26" s="101"/>
    </row>
    <row r="27" spans="2:11" s="1" customFormat="1" ht="24.75" customHeight="1">
      <c r="B27" s="32"/>
      <c r="C27" s="33"/>
      <c r="D27" s="102" t="s">
        <v>38</v>
      </c>
      <c r="E27" s="33"/>
      <c r="F27" s="33"/>
      <c r="G27" s="33"/>
      <c r="H27" s="33"/>
      <c r="I27" s="93"/>
      <c r="J27" s="103">
        <f>ROUND(J81,2)</f>
        <v>0</v>
      </c>
      <c r="K27" s="36"/>
    </row>
    <row r="28" spans="2:11" s="1" customFormat="1" ht="6.75" customHeight="1">
      <c r="B28" s="32"/>
      <c r="C28" s="33"/>
      <c r="D28" s="59"/>
      <c r="E28" s="59"/>
      <c r="F28" s="59"/>
      <c r="G28" s="59"/>
      <c r="H28" s="59"/>
      <c r="I28" s="100"/>
      <c r="J28" s="59"/>
      <c r="K28" s="101"/>
    </row>
    <row r="29" spans="2:11" s="1" customFormat="1" ht="14.25" customHeight="1">
      <c r="B29" s="32"/>
      <c r="C29" s="33"/>
      <c r="D29" s="33"/>
      <c r="E29" s="33"/>
      <c r="F29" s="37" t="s">
        <v>40</v>
      </c>
      <c r="G29" s="33"/>
      <c r="H29" s="33"/>
      <c r="I29" s="104" t="s">
        <v>39</v>
      </c>
      <c r="J29" s="37" t="s">
        <v>41</v>
      </c>
      <c r="K29" s="36"/>
    </row>
    <row r="30" spans="2:11" s="1" customFormat="1" ht="14.25" customHeight="1">
      <c r="B30" s="32"/>
      <c r="C30" s="33"/>
      <c r="D30" s="40" t="s">
        <v>42</v>
      </c>
      <c r="E30" s="40" t="s">
        <v>43</v>
      </c>
      <c r="F30" s="105">
        <f>ROUND(SUM(BE81:BE109),2)</f>
        <v>0</v>
      </c>
      <c r="G30" s="33"/>
      <c r="H30" s="33"/>
      <c r="I30" s="106">
        <v>0.21</v>
      </c>
      <c r="J30" s="105">
        <f>ROUND(ROUND((SUM(BE81:BE109)),2)*I30,2)</f>
        <v>0</v>
      </c>
      <c r="K30" s="36"/>
    </row>
    <row r="31" spans="2:11" s="1" customFormat="1" ht="14.25" customHeight="1">
      <c r="B31" s="32"/>
      <c r="C31" s="33"/>
      <c r="D31" s="33"/>
      <c r="E31" s="40" t="s">
        <v>44</v>
      </c>
      <c r="F31" s="105">
        <f>ROUND(SUM(BF81:BF109),2)</f>
        <v>0</v>
      </c>
      <c r="G31" s="33"/>
      <c r="H31" s="33"/>
      <c r="I31" s="106">
        <v>0.15</v>
      </c>
      <c r="J31" s="105">
        <f>ROUND(ROUND((SUM(BF81:BF109)),2)*I31,2)</f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45</v>
      </c>
      <c r="F32" s="105">
        <f>ROUND(SUM(BG81:BG109),2)</f>
        <v>0</v>
      </c>
      <c r="G32" s="33"/>
      <c r="H32" s="33"/>
      <c r="I32" s="106">
        <v>0.21</v>
      </c>
      <c r="J32" s="105">
        <v>0</v>
      </c>
      <c r="K32" s="36"/>
    </row>
    <row r="33" spans="2:11" s="1" customFormat="1" ht="14.25" customHeight="1" hidden="1">
      <c r="B33" s="32"/>
      <c r="C33" s="33"/>
      <c r="D33" s="33"/>
      <c r="E33" s="40" t="s">
        <v>46</v>
      </c>
      <c r="F33" s="105">
        <f>ROUND(SUM(BH81:BH109),2)</f>
        <v>0</v>
      </c>
      <c r="G33" s="33"/>
      <c r="H33" s="33"/>
      <c r="I33" s="106">
        <v>0.15</v>
      </c>
      <c r="J33" s="10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47</v>
      </c>
      <c r="F34" s="105">
        <f>ROUND(SUM(BI81:BI109),2)</f>
        <v>0</v>
      </c>
      <c r="G34" s="33"/>
      <c r="H34" s="33"/>
      <c r="I34" s="106">
        <v>0</v>
      </c>
      <c r="J34" s="10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93"/>
      <c r="J35" s="33"/>
      <c r="K35" s="36"/>
    </row>
    <row r="36" spans="2:11" s="1" customFormat="1" ht="24.75" customHeight="1">
      <c r="B36" s="32"/>
      <c r="C36" s="107"/>
      <c r="D36" s="108" t="s">
        <v>48</v>
      </c>
      <c r="E36" s="63"/>
      <c r="F36" s="63"/>
      <c r="G36" s="109" t="s">
        <v>49</v>
      </c>
      <c r="H36" s="110" t="s">
        <v>50</v>
      </c>
      <c r="I36" s="111"/>
      <c r="J36" s="112">
        <f>SUM(J27:J34)</f>
        <v>0</v>
      </c>
      <c r="K36" s="113"/>
    </row>
    <row r="37" spans="2:11" s="1" customFormat="1" ht="14.25" customHeight="1">
      <c r="B37" s="47"/>
      <c r="C37" s="48"/>
      <c r="D37" s="48"/>
      <c r="E37" s="48"/>
      <c r="F37" s="48"/>
      <c r="G37" s="48"/>
      <c r="H37" s="48"/>
      <c r="I37" s="114"/>
      <c r="J37" s="48"/>
      <c r="K37" s="49"/>
    </row>
    <row r="41" spans="2:11" s="1" customFormat="1" ht="6.75" customHeight="1">
      <c r="B41" s="50"/>
      <c r="C41" s="51"/>
      <c r="D41" s="51"/>
      <c r="E41" s="51"/>
      <c r="F41" s="51"/>
      <c r="G41" s="51"/>
      <c r="H41" s="51"/>
      <c r="I41" s="115"/>
      <c r="J41" s="51"/>
      <c r="K41" s="116"/>
    </row>
    <row r="42" spans="2:11" s="1" customFormat="1" ht="36.75" customHeight="1">
      <c r="B42" s="32"/>
      <c r="C42" s="21" t="s">
        <v>98</v>
      </c>
      <c r="D42" s="33"/>
      <c r="E42" s="33"/>
      <c r="F42" s="33"/>
      <c r="G42" s="33"/>
      <c r="H42" s="33"/>
      <c r="I42" s="9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93"/>
      <c r="J43" s="33"/>
      <c r="K43" s="36"/>
    </row>
    <row r="44" spans="2:11" s="1" customFormat="1" ht="14.25" customHeight="1">
      <c r="B44" s="32"/>
      <c r="C44" s="28" t="s">
        <v>16</v>
      </c>
      <c r="D44" s="33"/>
      <c r="E44" s="33"/>
      <c r="F44" s="33"/>
      <c r="G44" s="33"/>
      <c r="H44" s="33"/>
      <c r="I44" s="93"/>
      <c r="J44" s="33"/>
      <c r="K44" s="36"/>
    </row>
    <row r="45" spans="2:11" s="1" customFormat="1" ht="20.25" customHeight="1">
      <c r="B45" s="32"/>
      <c r="C45" s="33"/>
      <c r="D45" s="33"/>
      <c r="E45" s="245" t="str">
        <f>E7</f>
        <v>Retenční a protierozní opatření U buku - malá vodní nádrž</v>
      </c>
      <c r="F45" s="221"/>
      <c r="G45" s="221"/>
      <c r="H45" s="221"/>
      <c r="I45" s="93"/>
      <c r="J45" s="33"/>
      <c r="K45" s="36"/>
    </row>
    <row r="46" spans="2:11" s="1" customFormat="1" ht="14.25" customHeight="1">
      <c r="B46" s="32"/>
      <c r="C46" s="28" t="s">
        <v>96</v>
      </c>
      <c r="D46" s="33"/>
      <c r="E46" s="33"/>
      <c r="F46" s="33"/>
      <c r="G46" s="33"/>
      <c r="H46" s="33"/>
      <c r="I46" s="93"/>
      <c r="J46" s="33"/>
      <c r="K46" s="36"/>
    </row>
    <row r="47" spans="2:11" s="1" customFormat="1" ht="21.75" customHeight="1">
      <c r="B47" s="32"/>
      <c r="C47" s="33"/>
      <c r="D47" s="33"/>
      <c r="E47" s="246" t="str">
        <f>E9</f>
        <v>1 - přípravné práce</v>
      </c>
      <c r="F47" s="221"/>
      <c r="G47" s="221"/>
      <c r="H47" s="221"/>
      <c r="I47" s="9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93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Těchobuz</v>
      </c>
      <c r="G49" s="33"/>
      <c r="H49" s="33"/>
      <c r="I49" s="94" t="s">
        <v>25</v>
      </c>
      <c r="J49" s="95" t="str">
        <f>IF(J12="","",J12)</f>
        <v>9.4.2014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93"/>
      <c r="J50" s="33"/>
      <c r="K50" s="36"/>
    </row>
    <row r="51" spans="2:11" s="1" customFormat="1" ht="12.75">
      <c r="B51" s="32"/>
      <c r="C51" s="28" t="s">
        <v>29</v>
      </c>
      <c r="D51" s="33"/>
      <c r="E51" s="33"/>
      <c r="F51" s="26" t="str">
        <f>E15</f>
        <v> </v>
      </c>
      <c r="G51" s="33"/>
      <c r="H51" s="33"/>
      <c r="I51" s="94" t="s">
        <v>35</v>
      </c>
      <c r="J51" s="26" t="str">
        <f>E21</f>
        <v> </v>
      </c>
      <c r="K51" s="36"/>
    </row>
    <row r="52" spans="2:11" s="1" customFormat="1" ht="14.25" customHeight="1">
      <c r="B52" s="32"/>
      <c r="C52" s="28" t="s">
        <v>33</v>
      </c>
      <c r="D52" s="33"/>
      <c r="E52" s="33"/>
      <c r="F52" s="26">
        <f>IF(E18="","",E18)</f>
      </c>
      <c r="G52" s="33"/>
      <c r="H52" s="33"/>
      <c r="I52" s="9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93"/>
      <c r="J53" s="33"/>
      <c r="K53" s="36"/>
    </row>
    <row r="54" spans="2:11" s="1" customFormat="1" ht="29.25" customHeight="1">
      <c r="B54" s="32"/>
      <c r="C54" s="117" t="s">
        <v>99</v>
      </c>
      <c r="D54" s="107"/>
      <c r="E54" s="107"/>
      <c r="F54" s="107"/>
      <c r="G54" s="107"/>
      <c r="H54" s="107"/>
      <c r="I54" s="118"/>
      <c r="J54" s="119" t="s">
        <v>100</v>
      </c>
      <c r="K54" s="120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93"/>
      <c r="J55" s="33"/>
      <c r="K55" s="36"/>
    </row>
    <row r="56" spans="2:47" s="1" customFormat="1" ht="29.25" customHeight="1">
      <c r="B56" s="32"/>
      <c r="C56" s="121" t="s">
        <v>101</v>
      </c>
      <c r="D56" s="33"/>
      <c r="E56" s="33"/>
      <c r="F56" s="33"/>
      <c r="G56" s="33"/>
      <c r="H56" s="33"/>
      <c r="I56" s="93"/>
      <c r="J56" s="103">
        <f>J81</f>
        <v>0</v>
      </c>
      <c r="K56" s="36"/>
      <c r="AU56" s="15" t="s">
        <v>102</v>
      </c>
    </row>
    <row r="57" spans="2:11" s="7" customFormat="1" ht="24.75" customHeight="1">
      <c r="B57" s="122"/>
      <c r="C57" s="123"/>
      <c r="D57" s="124" t="s">
        <v>103</v>
      </c>
      <c r="E57" s="125"/>
      <c r="F57" s="125"/>
      <c r="G57" s="125"/>
      <c r="H57" s="125"/>
      <c r="I57" s="126"/>
      <c r="J57" s="127">
        <f>J82</f>
        <v>0</v>
      </c>
      <c r="K57" s="128"/>
    </row>
    <row r="58" spans="2:11" s="8" customFormat="1" ht="19.5" customHeight="1">
      <c r="B58" s="129"/>
      <c r="C58" s="130"/>
      <c r="D58" s="131" t="s">
        <v>104</v>
      </c>
      <c r="E58" s="132"/>
      <c r="F58" s="132"/>
      <c r="G58" s="132"/>
      <c r="H58" s="132"/>
      <c r="I58" s="133"/>
      <c r="J58" s="134">
        <f>J83</f>
        <v>0</v>
      </c>
      <c r="K58" s="135"/>
    </row>
    <row r="59" spans="2:11" s="8" customFormat="1" ht="19.5" customHeight="1">
      <c r="B59" s="129"/>
      <c r="C59" s="130"/>
      <c r="D59" s="131" t="s">
        <v>105</v>
      </c>
      <c r="E59" s="132"/>
      <c r="F59" s="132"/>
      <c r="G59" s="132"/>
      <c r="H59" s="132"/>
      <c r="I59" s="133"/>
      <c r="J59" s="134">
        <f>J103</f>
        <v>0</v>
      </c>
      <c r="K59" s="135"/>
    </row>
    <row r="60" spans="2:11" s="7" customFormat="1" ht="24.75" customHeight="1">
      <c r="B60" s="122"/>
      <c r="C60" s="123"/>
      <c r="D60" s="124" t="s">
        <v>106</v>
      </c>
      <c r="E60" s="125"/>
      <c r="F60" s="125"/>
      <c r="G60" s="125"/>
      <c r="H60" s="125"/>
      <c r="I60" s="126"/>
      <c r="J60" s="127">
        <f>J106</f>
        <v>0</v>
      </c>
      <c r="K60" s="128"/>
    </row>
    <row r="61" spans="2:11" s="8" customFormat="1" ht="19.5" customHeight="1">
      <c r="B61" s="129"/>
      <c r="C61" s="130"/>
      <c r="D61" s="131" t="s">
        <v>107</v>
      </c>
      <c r="E61" s="132"/>
      <c r="F61" s="132"/>
      <c r="G61" s="132"/>
      <c r="H61" s="132"/>
      <c r="I61" s="133"/>
      <c r="J61" s="134">
        <f>J107</f>
        <v>0</v>
      </c>
      <c r="K61" s="135"/>
    </row>
    <row r="62" spans="2:11" s="1" customFormat="1" ht="21.75" customHeight="1">
      <c r="B62" s="32"/>
      <c r="C62" s="33"/>
      <c r="D62" s="33"/>
      <c r="E62" s="33"/>
      <c r="F62" s="33"/>
      <c r="G62" s="33"/>
      <c r="H62" s="33"/>
      <c r="I62" s="93"/>
      <c r="J62" s="33"/>
      <c r="K62" s="36"/>
    </row>
    <row r="63" spans="2:11" s="1" customFormat="1" ht="6.75" customHeight="1">
      <c r="B63" s="47"/>
      <c r="C63" s="48"/>
      <c r="D63" s="48"/>
      <c r="E63" s="48"/>
      <c r="F63" s="48"/>
      <c r="G63" s="48"/>
      <c r="H63" s="48"/>
      <c r="I63" s="114"/>
      <c r="J63" s="48"/>
      <c r="K63" s="49"/>
    </row>
    <row r="67" spans="2:12" s="1" customFormat="1" ht="6.75" customHeight="1">
      <c r="B67" s="50"/>
      <c r="C67" s="51"/>
      <c r="D67" s="51"/>
      <c r="E67" s="51"/>
      <c r="F67" s="51"/>
      <c r="G67" s="51"/>
      <c r="H67" s="51"/>
      <c r="I67" s="115"/>
      <c r="J67" s="51"/>
      <c r="K67" s="51"/>
      <c r="L67" s="32"/>
    </row>
    <row r="68" spans="2:12" s="1" customFormat="1" ht="36.75" customHeight="1">
      <c r="B68" s="32"/>
      <c r="C68" s="52" t="s">
        <v>108</v>
      </c>
      <c r="I68" s="136"/>
      <c r="L68" s="32"/>
    </row>
    <row r="69" spans="2:12" s="1" customFormat="1" ht="6.75" customHeight="1">
      <c r="B69" s="32"/>
      <c r="I69" s="136"/>
      <c r="L69" s="32"/>
    </row>
    <row r="70" spans="2:12" s="1" customFormat="1" ht="14.25" customHeight="1">
      <c r="B70" s="32"/>
      <c r="C70" s="54" t="s">
        <v>16</v>
      </c>
      <c r="I70" s="136"/>
      <c r="L70" s="32"/>
    </row>
    <row r="71" spans="2:12" s="1" customFormat="1" ht="20.25" customHeight="1">
      <c r="B71" s="32"/>
      <c r="E71" s="248" t="str">
        <f>E7</f>
        <v>Retenční a protierozní opatření U buku - malá vodní nádrž</v>
      </c>
      <c r="F71" s="211"/>
      <c r="G71" s="211"/>
      <c r="H71" s="211"/>
      <c r="I71" s="136"/>
      <c r="L71" s="32"/>
    </row>
    <row r="72" spans="2:12" s="1" customFormat="1" ht="14.25" customHeight="1">
      <c r="B72" s="32"/>
      <c r="C72" s="54" t="s">
        <v>96</v>
      </c>
      <c r="I72" s="136"/>
      <c r="L72" s="32"/>
    </row>
    <row r="73" spans="2:12" s="1" customFormat="1" ht="21.75" customHeight="1">
      <c r="B73" s="32"/>
      <c r="E73" s="229" t="str">
        <f>E9</f>
        <v>1 - přípravné práce</v>
      </c>
      <c r="F73" s="211"/>
      <c r="G73" s="211"/>
      <c r="H73" s="211"/>
      <c r="I73" s="136"/>
      <c r="L73" s="32"/>
    </row>
    <row r="74" spans="2:12" s="1" customFormat="1" ht="6.75" customHeight="1">
      <c r="B74" s="32"/>
      <c r="I74" s="136"/>
      <c r="L74" s="32"/>
    </row>
    <row r="75" spans="2:12" s="1" customFormat="1" ht="18" customHeight="1">
      <c r="B75" s="32"/>
      <c r="C75" s="54" t="s">
        <v>23</v>
      </c>
      <c r="F75" s="137" t="str">
        <f>F12</f>
        <v>Těchobuz</v>
      </c>
      <c r="I75" s="138" t="s">
        <v>25</v>
      </c>
      <c r="J75" s="58" t="str">
        <f>IF(J12="","",J12)</f>
        <v>9.4.2014</v>
      </c>
      <c r="L75" s="32"/>
    </row>
    <row r="76" spans="2:12" s="1" customFormat="1" ht="6.75" customHeight="1">
      <c r="B76" s="32"/>
      <c r="I76" s="136"/>
      <c r="L76" s="32"/>
    </row>
    <row r="77" spans="2:12" s="1" customFormat="1" ht="12.75">
      <c r="B77" s="32"/>
      <c r="C77" s="54" t="s">
        <v>29</v>
      </c>
      <c r="F77" s="137" t="str">
        <f>E15</f>
        <v> </v>
      </c>
      <c r="I77" s="138" t="s">
        <v>35</v>
      </c>
      <c r="J77" s="137" t="str">
        <f>E21</f>
        <v> </v>
      </c>
      <c r="L77" s="32"/>
    </row>
    <row r="78" spans="2:12" s="1" customFormat="1" ht="14.25" customHeight="1">
      <c r="B78" s="32"/>
      <c r="C78" s="54" t="s">
        <v>33</v>
      </c>
      <c r="F78" s="137">
        <f>IF(E18="","",E18)</f>
      </c>
      <c r="I78" s="136"/>
      <c r="L78" s="32"/>
    </row>
    <row r="79" spans="2:12" s="1" customFormat="1" ht="9.75" customHeight="1">
      <c r="B79" s="32"/>
      <c r="I79" s="136"/>
      <c r="L79" s="32"/>
    </row>
    <row r="80" spans="2:20" s="9" customFormat="1" ht="29.25" customHeight="1">
      <c r="B80" s="139"/>
      <c r="C80" s="140" t="s">
        <v>109</v>
      </c>
      <c r="D80" s="141" t="s">
        <v>57</v>
      </c>
      <c r="E80" s="141" t="s">
        <v>53</v>
      </c>
      <c r="F80" s="141" t="s">
        <v>110</v>
      </c>
      <c r="G80" s="141" t="s">
        <v>111</v>
      </c>
      <c r="H80" s="141" t="s">
        <v>112</v>
      </c>
      <c r="I80" s="142" t="s">
        <v>113</v>
      </c>
      <c r="J80" s="141" t="s">
        <v>100</v>
      </c>
      <c r="K80" s="143" t="s">
        <v>114</v>
      </c>
      <c r="L80" s="139"/>
      <c r="M80" s="65" t="s">
        <v>115</v>
      </c>
      <c r="N80" s="66" t="s">
        <v>42</v>
      </c>
      <c r="O80" s="66" t="s">
        <v>116</v>
      </c>
      <c r="P80" s="66" t="s">
        <v>117</v>
      </c>
      <c r="Q80" s="66" t="s">
        <v>118</v>
      </c>
      <c r="R80" s="66" t="s">
        <v>119</v>
      </c>
      <c r="S80" s="66" t="s">
        <v>120</v>
      </c>
      <c r="T80" s="67" t="s">
        <v>121</v>
      </c>
    </row>
    <row r="81" spans="2:63" s="1" customFormat="1" ht="29.25" customHeight="1">
      <c r="B81" s="32"/>
      <c r="C81" s="69" t="s">
        <v>101</v>
      </c>
      <c r="I81" s="136"/>
      <c r="J81" s="144">
        <f>BK81</f>
        <v>0</v>
      </c>
      <c r="L81" s="32"/>
      <c r="M81" s="68"/>
      <c r="N81" s="59"/>
      <c r="O81" s="59"/>
      <c r="P81" s="145">
        <f>P82+P106</f>
        <v>0</v>
      </c>
      <c r="Q81" s="59"/>
      <c r="R81" s="145">
        <f>R82+R106</f>
        <v>0.00642</v>
      </c>
      <c r="S81" s="59"/>
      <c r="T81" s="146">
        <f>T82+T106</f>
        <v>0</v>
      </c>
      <c r="AT81" s="15" t="s">
        <v>71</v>
      </c>
      <c r="AU81" s="15" t="s">
        <v>102</v>
      </c>
      <c r="BK81" s="147">
        <f>BK82+BK106</f>
        <v>0</v>
      </c>
    </row>
    <row r="82" spans="2:63" s="10" customFormat="1" ht="36.75" customHeight="1">
      <c r="B82" s="148"/>
      <c r="D82" s="149" t="s">
        <v>71</v>
      </c>
      <c r="E82" s="150" t="s">
        <v>122</v>
      </c>
      <c r="F82" s="150" t="s">
        <v>123</v>
      </c>
      <c r="I82" s="151"/>
      <c r="J82" s="152">
        <f>BK82</f>
        <v>0</v>
      </c>
      <c r="L82" s="148"/>
      <c r="M82" s="153"/>
      <c r="N82" s="154"/>
      <c r="O82" s="154"/>
      <c r="P82" s="155">
        <f>P83+P103</f>
        <v>0</v>
      </c>
      <c r="Q82" s="154"/>
      <c r="R82" s="155">
        <f>R83+R103</f>
        <v>0.00642</v>
      </c>
      <c r="S82" s="154"/>
      <c r="T82" s="156">
        <f>T83+T103</f>
        <v>0</v>
      </c>
      <c r="AR82" s="149" t="s">
        <v>22</v>
      </c>
      <c r="AT82" s="157" t="s">
        <v>71</v>
      </c>
      <c r="AU82" s="157" t="s">
        <v>72</v>
      </c>
      <c r="AY82" s="149" t="s">
        <v>124</v>
      </c>
      <c r="BK82" s="158">
        <f>BK83+BK103</f>
        <v>0</v>
      </c>
    </row>
    <row r="83" spans="2:63" s="10" customFormat="1" ht="19.5" customHeight="1">
      <c r="B83" s="148"/>
      <c r="D83" s="159" t="s">
        <v>71</v>
      </c>
      <c r="E83" s="160" t="s">
        <v>22</v>
      </c>
      <c r="F83" s="160" t="s">
        <v>125</v>
      </c>
      <c r="I83" s="151"/>
      <c r="J83" s="161">
        <f>BK83</f>
        <v>0</v>
      </c>
      <c r="L83" s="148"/>
      <c r="M83" s="153"/>
      <c r="N83" s="154"/>
      <c r="O83" s="154"/>
      <c r="P83" s="155">
        <f>SUM(P84:P102)</f>
        <v>0</v>
      </c>
      <c r="Q83" s="154"/>
      <c r="R83" s="155">
        <f>SUM(R84:R102)</f>
        <v>0.00642</v>
      </c>
      <c r="S83" s="154"/>
      <c r="T83" s="156">
        <f>SUM(T84:T102)</f>
        <v>0</v>
      </c>
      <c r="AR83" s="149" t="s">
        <v>22</v>
      </c>
      <c r="AT83" s="157" t="s">
        <v>71</v>
      </c>
      <c r="AU83" s="157" t="s">
        <v>22</v>
      </c>
      <c r="AY83" s="149" t="s">
        <v>124</v>
      </c>
      <c r="BK83" s="158">
        <f>SUM(BK84:BK102)</f>
        <v>0</v>
      </c>
    </row>
    <row r="84" spans="2:65" s="1" customFormat="1" ht="20.25" customHeight="1">
      <c r="B84" s="162"/>
      <c r="C84" s="163" t="s">
        <v>126</v>
      </c>
      <c r="D84" s="163" t="s">
        <v>127</v>
      </c>
      <c r="E84" s="164" t="s">
        <v>128</v>
      </c>
      <c r="F84" s="165" t="s">
        <v>129</v>
      </c>
      <c r="G84" s="166" t="s">
        <v>130</v>
      </c>
      <c r="H84" s="167">
        <v>15</v>
      </c>
      <c r="I84" s="168"/>
      <c r="J84" s="169">
        <f>ROUND(I84*H84,2)</f>
        <v>0</v>
      </c>
      <c r="K84" s="165" t="s">
        <v>20</v>
      </c>
      <c r="L84" s="32"/>
      <c r="M84" s="170" t="s">
        <v>20</v>
      </c>
      <c r="N84" s="171" t="s">
        <v>43</v>
      </c>
      <c r="O84" s="33"/>
      <c r="P84" s="172">
        <f>O84*H84</f>
        <v>0</v>
      </c>
      <c r="Q84" s="172">
        <v>0.00018</v>
      </c>
      <c r="R84" s="172">
        <f>Q84*H84</f>
        <v>0.0027</v>
      </c>
      <c r="S84" s="172">
        <v>0</v>
      </c>
      <c r="T84" s="173">
        <f>S84*H84</f>
        <v>0</v>
      </c>
      <c r="AR84" s="15" t="s">
        <v>85</v>
      </c>
      <c r="AT84" s="15" t="s">
        <v>127</v>
      </c>
      <c r="AU84" s="15" t="s">
        <v>79</v>
      </c>
      <c r="AY84" s="15" t="s">
        <v>124</v>
      </c>
      <c r="BE84" s="174">
        <f>IF(N84="základní",J84,0)</f>
        <v>0</v>
      </c>
      <c r="BF84" s="174">
        <f>IF(N84="snížená",J84,0)</f>
        <v>0</v>
      </c>
      <c r="BG84" s="174">
        <f>IF(N84="zákl. přenesená",J84,0)</f>
        <v>0</v>
      </c>
      <c r="BH84" s="174">
        <f>IF(N84="sníž. přenesená",J84,0)</f>
        <v>0</v>
      </c>
      <c r="BI84" s="174">
        <f>IF(N84="nulová",J84,0)</f>
        <v>0</v>
      </c>
      <c r="BJ84" s="15" t="s">
        <v>22</v>
      </c>
      <c r="BK84" s="174">
        <f>ROUND(I84*H84,2)</f>
        <v>0</v>
      </c>
      <c r="BL84" s="15" t="s">
        <v>85</v>
      </c>
      <c r="BM84" s="15" t="s">
        <v>131</v>
      </c>
    </row>
    <row r="85" spans="2:47" s="1" customFormat="1" ht="24">
      <c r="B85" s="32"/>
      <c r="D85" s="175" t="s">
        <v>132</v>
      </c>
      <c r="F85" s="176" t="s">
        <v>133</v>
      </c>
      <c r="I85" s="136"/>
      <c r="L85" s="32"/>
      <c r="M85" s="61"/>
      <c r="N85" s="33"/>
      <c r="O85" s="33"/>
      <c r="P85" s="33"/>
      <c r="Q85" s="33"/>
      <c r="R85" s="33"/>
      <c r="S85" s="33"/>
      <c r="T85" s="62"/>
      <c r="AT85" s="15" t="s">
        <v>132</v>
      </c>
      <c r="AU85" s="15" t="s">
        <v>79</v>
      </c>
    </row>
    <row r="86" spans="2:65" s="1" customFormat="1" ht="28.5" customHeight="1">
      <c r="B86" s="162"/>
      <c r="C86" s="163" t="s">
        <v>134</v>
      </c>
      <c r="D86" s="163" t="s">
        <v>127</v>
      </c>
      <c r="E86" s="164" t="s">
        <v>135</v>
      </c>
      <c r="F86" s="165" t="s">
        <v>136</v>
      </c>
      <c r="G86" s="166" t="s">
        <v>130</v>
      </c>
      <c r="H86" s="167">
        <v>15</v>
      </c>
      <c r="I86" s="168"/>
      <c r="J86" s="169">
        <f>ROUND(I86*H86,2)</f>
        <v>0</v>
      </c>
      <c r="K86" s="165" t="s">
        <v>137</v>
      </c>
      <c r="L86" s="32"/>
      <c r="M86" s="170" t="s">
        <v>20</v>
      </c>
      <c r="N86" s="171" t="s">
        <v>43</v>
      </c>
      <c r="O86" s="33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AR86" s="15" t="s">
        <v>85</v>
      </c>
      <c r="AT86" s="15" t="s">
        <v>127</v>
      </c>
      <c r="AU86" s="15" t="s">
        <v>79</v>
      </c>
      <c r="AY86" s="15" t="s">
        <v>124</v>
      </c>
      <c r="BE86" s="174">
        <f>IF(N86="základní",J86,0)</f>
        <v>0</v>
      </c>
      <c r="BF86" s="174">
        <f>IF(N86="snížená",J86,0)</f>
        <v>0</v>
      </c>
      <c r="BG86" s="174">
        <f>IF(N86="zákl. přenesená",J86,0)</f>
        <v>0</v>
      </c>
      <c r="BH86" s="174">
        <f>IF(N86="sníž. přenesená",J86,0)</f>
        <v>0</v>
      </c>
      <c r="BI86" s="174">
        <f>IF(N86="nulová",J86,0)</f>
        <v>0</v>
      </c>
      <c r="BJ86" s="15" t="s">
        <v>22</v>
      </c>
      <c r="BK86" s="174">
        <f>ROUND(I86*H86,2)</f>
        <v>0</v>
      </c>
      <c r="BL86" s="15" t="s">
        <v>85</v>
      </c>
      <c r="BM86" s="15" t="s">
        <v>138</v>
      </c>
    </row>
    <row r="87" spans="2:47" s="1" customFormat="1" ht="24">
      <c r="B87" s="32"/>
      <c r="D87" s="175" t="s">
        <v>132</v>
      </c>
      <c r="F87" s="176" t="s">
        <v>139</v>
      </c>
      <c r="I87" s="136"/>
      <c r="L87" s="32"/>
      <c r="M87" s="61"/>
      <c r="N87" s="33"/>
      <c r="O87" s="33"/>
      <c r="P87" s="33"/>
      <c r="Q87" s="33"/>
      <c r="R87" s="33"/>
      <c r="S87" s="33"/>
      <c r="T87" s="62"/>
      <c r="AT87" s="15" t="s">
        <v>132</v>
      </c>
      <c r="AU87" s="15" t="s">
        <v>79</v>
      </c>
    </row>
    <row r="88" spans="2:65" s="1" customFormat="1" ht="20.25" customHeight="1">
      <c r="B88" s="162"/>
      <c r="C88" s="163" t="s">
        <v>7</v>
      </c>
      <c r="D88" s="163" t="s">
        <v>127</v>
      </c>
      <c r="E88" s="164" t="s">
        <v>140</v>
      </c>
      <c r="F88" s="165" t="s">
        <v>141</v>
      </c>
      <c r="G88" s="166" t="s">
        <v>142</v>
      </c>
      <c r="H88" s="167">
        <v>6</v>
      </c>
      <c r="I88" s="168"/>
      <c r="J88" s="169">
        <f>ROUND(I88*H88,2)</f>
        <v>0</v>
      </c>
      <c r="K88" s="165" t="s">
        <v>143</v>
      </c>
      <c r="L88" s="32"/>
      <c r="M88" s="170" t="s">
        <v>20</v>
      </c>
      <c r="N88" s="171" t="s">
        <v>43</v>
      </c>
      <c r="O88" s="33"/>
      <c r="P88" s="172">
        <f>O88*H88</f>
        <v>0</v>
      </c>
      <c r="Q88" s="172">
        <v>0</v>
      </c>
      <c r="R88" s="172">
        <f>Q88*H88</f>
        <v>0</v>
      </c>
      <c r="S88" s="172">
        <v>0</v>
      </c>
      <c r="T88" s="173">
        <f>S88*H88</f>
        <v>0</v>
      </c>
      <c r="AR88" s="15" t="s">
        <v>85</v>
      </c>
      <c r="AT88" s="15" t="s">
        <v>127</v>
      </c>
      <c r="AU88" s="15" t="s">
        <v>79</v>
      </c>
      <c r="AY88" s="15" t="s">
        <v>124</v>
      </c>
      <c r="BE88" s="174">
        <f>IF(N88="základní",J88,0)</f>
        <v>0</v>
      </c>
      <c r="BF88" s="174">
        <f>IF(N88="snížená",J88,0)</f>
        <v>0</v>
      </c>
      <c r="BG88" s="174">
        <f>IF(N88="zákl. přenesená",J88,0)</f>
        <v>0</v>
      </c>
      <c r="BH88" s="174">
        <f>IF(N88="sníž. přenesená",J88,0)</f>
        <v>0</v>
      </c>
      <c r="BI88" s="174">
        <f>IF(N88="nulová",J88,0)</f>
        <v>0</v>
      </c>
      <c r="BJ88" s="15" t="s">
        <v>22</v>
      </c>
      <c r="BK88" s="174">
        <f>ROUND(I88*H88,2)</f>
        <v>0</v>
      </c>
      <c r="BL88" s="15" t="s">
        <v>85</v>
      </c>
      <c r="BM88" s="15" t="s">
        <v>144</v>
      </c>
    </row>
    <row r="89" spans="2:47" s="1" customFormat="1" ht="24">
      <c r="B89" s="32"/>
      <c r="D89" s="175" t="s">
        <v>132</v>
      </c>
      <c r="F89" s="176" t="s">
        <v>145</v>
      </c>
      <c r="I89" s="136"/>
      <c r="L89" s="32"/>
      <c r="M89" s="61"/>
      <c r="N89" s="33"/>
      <c r="O89" s="33"/>
      <c r="P89" s="33"/>
      <c r="Q89" s="33"/>
      <c r="R89" s="33"/>
      <c r="S89" s="33"/>
      <c r="T89" s="62"/>
      <c r="AT89" s="15" t="s">
        <v>132</v>
      </c>
      <c r="AU89" s="15" t="s">
        <v>79</v>
      </c>
    </row>
    <row r="90" spans="2:65" s="1" customFormat="1" ht="20.25" customHeight="1">
      <c r="B90" s="162"/>
      <c r="C90" s="163" t="s">
        <v>146</v>
      </c>
      <c r="D90" s="163" t="s">
        <v>127</v>
      </c>
      <c r="E90" s="164" t="s">
        <v>147</v>
      </c>
      <c r="F90" s="165" t="s">
        <v>148</v>
      </c>
      <c r="G90" s="166" t="s">
        <v>142</v>
      </c>
      <c r="H90" s="167">
        <v>6</v>
      </c>
      <c r="I90" s="168"/>
      <c r="J90" s="169">
        <f>ROUND(I90*H90,2)</f>
        <v>0</v>
      </c>
      <c r="K90" s="165" t="s">
        <v>20</v>
      </c>
      <c r="L90" s="32"/>
      <c r="M90" s="170" t="s">
        <v>20</v>
      </c>
      <c r="N90" s="171" t="s">
        <v>43</v>
      </c>
      <c r="O90" s="33"/>
      <c r="P90" s="172">
        <f>O90*H90</f>
        <v>0</v>
      </c>
      <c r="Q90" s="172">
        <v>8E-05</v>
      </c>
      <c r="R90" s="172">
        <f>Q90*H90</f>
        <v>0.00048000000000000007</v>
      </c>
      <c r="S90" s="172">
        <v>0</v>
      </c>
      <c r="T90" s="173">
        <f>S90*H90</f>
        <v>0</v>
      </c>
      <c r="AR90" s="15" t="s">
        <v>85</v>
      </c>
      <c r="AT90" s="15" t="s">
        <v>127</v>
      </c>
      <c r="AU90" s="15" t="s">
        <v>79</v>
      </c>
      <c r="AY90" s="15" t="s">
        <v>124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5" t="s">
        <v>22</v>
      </c>
      <c r="BK90" s="174">
        <f>ROUND(I90*H90,2)</f>
        <v>0</v>
      </c>
      <c r="BL90" s="15" t="s">
        <v>85</v>
      </c>
      <c r="BM90" s="15" t="s">
        <v>149</v>
      </c>
    </row>
    <row r="91" spans="2:47" s="1" customFormat="1" ht="12">
      <c r="B91" s="32"/>
      <c r="D91" s="175" t="s">
        <v>132</v>
      </c>
      <c r="F91" s="176" t="s">
        <v>148</v>
      </c>
      <c r="I91" s="136"/>
      <c r="L91" s="32"/>
      <c r="M91" s="61"/>
      <c r="N91" s="33"/>
      <c r="O91" s="33"/>
      <c r="P91" s="33"/>
      <c r="Q91" s="33"/>
      <c r="R91" s="33"/>
      <c r="S91" s="33"/>
      <c r="T91" s="62"/>
      <c r="AT91" s="15" t="s">
        <v>132</v>
      </c>
      <c r="AU91" s="15" t="s">
        <v>79</v>
      </c>
    </row>
    <row r="92" spans="2:65" s="1" customFormat="1" ht="20.25" customHeight="1">
      <c r="B92" s="162"/>
      <c r="C92" s="163" t="s">
        <v>150</v>
      </c>
      <c r="D92" s="163" t="s">
        <v>127</v>
      </c>
      <c r="E92" s="164" t="s">
        <v>151</v>
      </c>
      <c r="F92" s="165" t="s">
        <v>152</v>
      </c>
      <c r="G92" s="166" t="s">
        <v>142</v>
      </c>
      <c r="H92" s="167">
        <v>6</v>
      </c>
      <c r="I92" s="168"/>
      <c r="J92" s="169">
        <f>ROUND(I92*H92,2)</f>
        <v>0</v>
      </c>
      <c r="K92" s="165" t="s">
        <v>20</v>
      </c>
      <c r="L92" s="32"/>
      <c r="M92" s="170" t="s">
        <v>20</v>
      </c>
      <c r="N92" s="171" t="s">
        <v>43</v>
      </c>
      <c r="O92" s="33"/>
      <c r="P92" s="172">
        <f>O92*H92</f>
        <v>0</v>
      </c>
      <c r="Q92" s="172">
        <v>0.00054</v>
      </c>
      <c r="R92" s="172">
        <f>Q92*H92</f>
        <v>0.00324</v>
      </c>
      <c r="S92" s="172">
        <v>0</v>
      </c>
      <c r="T92" s="173">
        <f>S92*H92</f>
        <v>0</v>
      </c>
      <c r="AR92" s="15" t="s">
        <v>85</v>
      </c>
      <c r="AT92" s="15" t="s">
        <v>127</v>
      </c>
      <c r="AU92" s="15" t="s">
        <v>79</v>
      </c>
      <c r="AY92" s="15" t="s">
        <v>124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5" t="s">
        <v>22</v>
      </c>
      <c r="BK92" s="174">
        <f>ROUND(I92*H92,2)</f>
        <v>0</v>
      </c>
      <c r="BL92" s="15" t="s">
        <v>85</v>
      </c>
      <c r="BM92" s="15" t="s">
        <v>153</v>
      </c>
    </row>
    <row r="93" spans="2:47" s="1" customFormat="1" ht="12">
      <c r="B93" s="32"/>
      <c r="D93" s="175" t="s">
        <v>132</v>
      </c>
      <c r="F93" s="176" t="s">
        <v>152</v>
      </c>
      <c r="I93" s="136"/>
      <c r="L93" s="32"/>
      <c r="M93" s="61"/>
      <c r="N93" s="33"/>
      <c r="O93" s="33"/>
      <c r="P93" s="33"/>
      <c r="Q93" s="33"/>
      <c r="R93" s="33"/>
      <c r="S93" s="33"/>
      <c r="T93" s="62"/>
      <c r="AT93" s="15" t="s">
        <v>132</v>
      </c>
      <c r="AU93" s="15" t="s">
        <v>79</v>
      </c>
    </row>
    <row r="94" spans="2:65" s="1" customFormat="1" ht="20.25" customHeight="1">
      <c r="B94" s="162"/>
      <c r="C94" s="163" t="s">
        <v>154</v>
      </c>
      <c r="D94" s="163" t="s">
        <v>127</v>
      </c>
      <c r="E94" s="164" t="s">
        <v>155</v>
      </c>
      <c r="F94" s="165" t="s">
        <v>156</v>
      </c>
      <c r="G94" s="166" t="s">
        <v>157</v>
      </c>
      <c r="H94" s="167">
        <v>162</v>
      </c>
      <c r="I94" s="168"/>
      <c r="J94" s="169">
        <f>ROUND(I94*H94,2)</f>
        <v>0</v>
      </c>
      <c r="K94" s="165" t="s">
        <v>137</v>
      </c>
      <c r="L94" s="32"/>
      <c r="M94" s="170" t="s">
        <v>20</v>
      </c>
      <c r="N94" s="171" t="s">
        <v>43</v>
      </c>
      <c r="O94" s="33"/>
      <c r="P94" s="172">
        <f>O94*H94</f>
        <v>0</v>
      </c>
      <c r="Q94" s="172">
        <v>0</v>
      </c>
      <c r="R94" s="172">
        <f>Q94*H94</f>
        <v>0</v>
      </c>
      <c r="S94" s="172">
        <v>0</v>
      </c>
      <c r="T94" s="173">
        <f>S94*H94</f>
        <v>0</v>
      </c>
      <c r="AR94" s="15" t="s">
        <v>85</v>
      </c>
      <c r="AT94" s="15" t="s">
        <v>127</v>
      </c>
      <c r="AU94" s="15" t="s">
        <v>79</v>
      </c>
      <c r="AY94" s="15" t="s">
        <v>124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5" t="s">
        <v>22</v>
      </c>
      <c r="BK94" s="174">
        <f>ROUND(I94*H94,2)</f>
        <v>0</v>
      </c>
      <c r="BL94" s="15" t="s">
        <v>85</v>
      </c>
      <c r="BM94" s="15" t="s">
        <v>158</v>
      </c>
    </row>
    <row r="95" spans="2:47" s="1" customFormat="1" ht="12">
      <c r="B95" s="32"/>
      <c r="D95" s="177" t="s">
        <v>132</v>
      </c>
      <c r="F95" s="178" t="s">
        <v>159</v>
      </c>
      <c r="I95" s="136"/>
      <c r="L95" s="32"/>
      <c r="M95" s="61"/>
      <c r="N95" s="33"/>
      <c r="O95" s="33"/>
      <c r="P95" s="33"/>
      <c r="Q95" s="33"/>
      <c r="R95" s="33"/>
      <c r="S95" s="33"/>
      <c r="T95" s="62"/>
      <c r="AT95" s="15" t="s">
        <v>132</v>
      </c>
      <c r="AU95" s="15" t="s">
        <v>79</v>
      </c>
    </row>
    <row r="96" spans="2:51" s="11" customFormat="1" ht="12">
      <c r="B96" s="179"/>
      <c r="D96" s="175" t="s">
        <v>160</v>
      </c>
      <c r="E96" s="180" t="s">
        <v>20</v>
      </c>
      <c r="F96" s="181" t="s">
        <v>161</v>
      </c>
      <c r="H96" s="182">
        <v>162</v>
      </c>
      <c r="I96" s="183"/>
      <c r="L96" s="179"/>
      <c r="M96" s="184"/>
      <c r="N96" s="185"/>
      <c r="O96" s="185"/>
      <c r="P96" s="185"/>
      <c r="Q96" s="185"/>
      <c r="R96" s="185"/>
      <c r="S96" s="185"/>
      <c r="T96" s="186"/>
      <c r="AT96" s="187" t="s">
        <v>160</v>
      </c>
      <c r="AU96" s="187" t="s">
        <v>79</v>
      </c>
      <c r="AV96" s="11" t="s">
        <v>79</v>
      </c>
      <c r="AW96" s="11" t="s">
        <v>36</v>
      </c>
      <c r="AX96" s="11" t="s">
        <v>22</v>
      </c>
      <c r="AY96" s="187" t="s">
        <v>124</v>
      </c>
    </row>
    <row r="97" spans="2:65" s="1" customFormat="1" ht="20.25" customHeight="1">
      <c r="B97" s="162"/>
      <c r="C97" s="163" t="s">
        <v>162</v>
      </c>
      <c r="D97" s="163" t="s">
        <v>127</v>
      </c>
      <c r="E97" s="164" t="s">
        <v>163</v>
      </c>
      <c r="F97" s="165" t="s">
        <v>164</v>
      </c>
      <c r="G97" s="166" t="s">
        <v>157</v>
      </c>
      <c r="H97" s="167">
        <v>324</v>
      </c>
      <c r="I97" s="168"/>
      <c r="J97" s="169">
        <f>ROUND(I97*H97,2)</f>
        <v>0</v>
      </c>
      <c r="K97" s="165" t="s">
        <v>137</v>
      </c>
      <c r="L97" s="32"/>
      <c r="M97" s="170" t="s">
        <v>20</v>
      </c>
      <c r="N97" s="171" t="s">
        <v>43</v>
      </c>
      <c r="O97" s="33"/>
      <c r="P97" s="172">
        <f>O97*H97</f>
        <v>0</v>
      </c>
      <c r="Q97" s="172">
        <v>0</v>
      </c>
      <c r="R97" s="172">
        <f>Q97*H97</f>
        <v>0</v>
      </c>
      <c r="S97" s="172">
        <v>0</v>
      </c>
      <c r="T97" s="173">
        <f>S97*H97</f>
        <v>0</v>
      </c>
      <c r="AR97" s="15" t="s">
        <v>85</v>
      </c>
      <c r="AT97" s="15" t="s">
        <v>127</v>
      </c>
      <c r="AU97" s="15" t="s">
        <v>79</v>
      </c>
      <c r="AY97" s="15" t="s">
        <v>124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5" t="s">
        <v>22</v>
      </c>
      <c r="BK97" s="174">
        <f>ROUND(I97*H97,2)</f>
        <v>0</v>
      </c>
      <c r="BL97" s="15" t="s">
        <v>85</v>
      </c>
      <c r="BM97" s="15" t="s">
        <v>165</v>
      </c>
    </row>
    <row r="98" spans="2:47" s="1" customFormat="1" ht="36">
      <c r="B98" s="32"/>
      <c r="D98" s="177" t="s">
        <v>132</v>
      </c>
      <c r="F98" s="178" t="s">
        <v>166</v>
      </c>
      <c r="I98" s="136"/>
      <c r="L98" s="32"/>
      <c r="M98" s="61"/>
      <c r="N98" s="33"/>
      <c r="O98" s="33"/>
      <c r="P98" s="33"/>
      <c r="Q98" s="33"/>
      <c r="R98" s="33"/>
      <c r="S98" s="33"/>
      <c r="T98" s="62"/>
      <c r="AT98" s="15" t="s">
        <v>132</v>
      </c>
      <c r="AU98" s="15" t="s">
        <v>79</v>
      </c>
    </row>
    <row r="99" spans="2:51" s="11" customFormat="1" ht="12">
      <c r="B99" s="179"/>
      <c r="D99" s="175" t="s">
        <v>160</v>
      </c>
      <c r="E99" s="180" t="s">
        <v>20</v>
      </c>
      <c r="F99" s="181" t="s">
        <v>167</v>
      </c>
      <c r="H99" s="182">
        <v>324</v>
      </c>
      <c r="I99" s="183"/>
      <c r="L99" s="179"/>
      <c r="M99" s="184"/>
      <c r="N99" s="185"/>
      <c r="O99" s="185"/>
      <c r="P99" s="185"/>
      <c r="Q99" s="185"/>
      <c r="R99" s="185"/>
      <c r="S99" s="185"/>
      <c r="T99" s="186"/>
      <c r="AT99" s="187" t="s">
        <v>160</v>
      </c>
      <c r="AU99" s="187" t="s">
        <v>79</v>
      </c>
      <c r="AV99" s="11" t="s">
        <v>79</v>
      </c>
      <c r="AW99" s="11" t="s">
        <v>36</v>
      </c>
      <c r="AX99" s="11" t="s">
        <v>22</v>
      </c>
      <c r="AY99" s="187" t="s">
        <v>124</v>
      </c>
    </row>
    <row r="100" spans="2:65" s="1" customFormat="1" ht="20.25" customHeight="1">
      <c r="B100" s="162"/>
      <c r="C100" s="163" t="s">
        <v>168</v>
      </c>
      <c r="D100" s="163" t="s">
        <v>127</v>
      </c>
      <c r="E100" s="164" t="s">
        <v>169</v>
      </c>
      <c r="F100" s="165" t="s">
        <v>170</v>
      </c>
      <c r="G100" s="166" t="s">
        <v>157</v>
      </c>
      <c r="H100" s="167">
        <v>162</v>
      </c>
      <c r="I100" s="168"/>
      <c r="J100" s="169">
        <f>ROUND(I100*H100,2)</f>
        <v>0</v>
      </c>
      <c r="K100" s="165" t="s">
        <v>171</v>
      </c>
      <c r="L100" s="32"/>
      <c r="M100" s="170" t="s">
        <v>20</v>
      </c>
      <c r="N100" s="171" t="s">
        <v>43</v>
      </c>
      <c r="O100" s="33"/>
      <c r="P100" s="172">
        <f>O100*H100</f>
        <v>0</v>
      </c>
      <c r="Q100" s="172">
        <v>0</v>
      </c>
      <c r="R100" s="172">
        <f>Q100*H100</f>
        <v>0</v>
      </c>
      <c r="S100" s="172">
        <v>0</v>
      </c>
      <c r="T100" s="173">
        <f>S100*H100</f>
        <v>0</v>
      </c>
      <c r="AR100" s="15" t="s">
        <v>85</v>
      </c>
      <c r="AT100" s="15" t="s">
        <v>127</v>
      </c>
      <c r="AU100" s="15" t="s">
        <v>79</v>
      </c>
      <c r="AY100" s="15" t="s">
        <v>124</v>
      </c>
      <c r="BE100" s="174">
        <f>IF(N100="základní",J100,0)</f>
        <v>0</v>
      </c>
      <c r="BF100" s="174">
        <f>IF(N100="snížená",J100,0)</f>
        <v>0</v>
      </c>
      <c r="BG100" s="174">
        <f>IF(N100="zákl. přenesená",J100,0)</f>
        <v>0</v>
      </c>
      <c r="BH100" s="174">
        <f>IF(N100="sníž. přenesená",J100,0)</f>
        <v>0</v>
      </c>
      <c r="BI100" s="174">
        <f>IF(N100="nulová",J100,0)</f>
        <v>0</v>
      </c>
      <c r="BJ100" s="15" t="s">
        <v>22</v>
      </c>
      <c r="BK100" s="174">
        <f>ROUND(I100*H100,2)</f>
        <v>0</v>
      </c>
      <c r="BL100" s="15" t="s">
        <v>85</v>
      </c>
      <c r="BM100" s="15" t="s">
        <v>172</v>
      </c>
    </row>
    <row r="101" spans="2:47" s="1" customFormat="1" ht="12">
      <c r="B101" s="32"/>
      <c r="D101" s="177" t="s">
        <v>132</v>
      </c>
      <c r="F101" s="178" t="s">
        <v>170</v>
      </c>
      <c r="I101" s="136"/>
      <c r="L101" s="32"/>
      <c r="M101" s="61"/>
      <c r="N101" s="33"/>
      <c r="O101" s="33"/>
      <c r="P101" s="33"/>
      <c r="Q101" s="33"/>
      <c r="R101" s="33"/>
      <c r="S101" s="33"/>
      <c r="T101" s="62"/>
      <c r="AT101" s="15" t="s">
        <v>132</v>
      </c>
      <c r="AU101" s="15" t="s">
        <v>79</v>
      </c>
    </row>
    <row r="102" spans="2:51" s="11" customFormat="1" ht="12">
      <c r="B102" s="179"/>
      <c r="D102" s="177" t="s">
        <v>160</v>
      </c>
      <c r="E102" s="187" t="s">
        <v>20</v>
      </c>
      <c r="F102" s="188" t="s">
        <v>173</v>
      </c>
      <c r="H102" s="189">
        <v>162</v>
      </c>
      <c r="I102" s="183"/>
      <c r="L102" s="179"/>
      <c r="M102" s="184"/>
      <c r="N102" s="185"/>
      <c r="O102" s="185"/>
      <c r="P102" s="185"/>
      <c r="Q102" s="185"/>
      <c r="R102" s="185"/>
      <c r="S102" s="185"/>
      <c r="T102" s="186"/>
      <c r="AT102" s="187" t="s">
        <v>160</v>
      </c>
      <c r="AU102" s="187" t="s">
        <v>79</v>
      </c>
      <c r="AV102" s="11" t="s">
        <v>79</v>
      </c>
      <c r="AW102" s="11" t="s">
        <v>36</v>
      </c>
      <c r="AX102" s="11" t="s">
        <v>22</v>
      </c>
      <c r="AY102" s="187" t="s">
        <v>124</v>
      </c>
    </row>
    <row r="103" spans="2:63" s="10" customFormat="1" ht="29.25" customHeight="1">
      <c r="B103" s="148"/>
      <c r="D103" s="159" t="s">
        <v>71</v>
      </c>
      <c r="E103" s="160" t="s">
        <v>79</v>
      </c>
      <c r="F103" s="160" t="s">
        <v>174</v>
      </c>
      <c r="I103" s="151"/>
      <c r="J103" s="161">
        <f>BK103</f>
        <v>0</v>
      </c>
      <c r="L103" s="148"/>
      <c r="M103" s="153"/>
      <c r="N103" s="154"/>
      <c r="O103" s="154"/>
      <c r="P103" s="155">
        <f>SUM(P104:P105)</f>
        <v>0</v>
      </c>
      <c r="Q103" s="154"/>
      <c r="R103" s="155">
        <f>SUM(R104:R105)</f>
        <v>0</v>
      </c>
      <c r="S103" s="154"/>
      <c r="T103" s="156">
        <f>SUM(T104:T105)</f>
        <v>0</v>
      </c>
      <c r="AR103" s="149" t="s">
        <v>22</v>
      </c>
      <c r="AT103" s="157" t="s">
        <v>71</v>
      </c>
      <c r="AU103" s="157" t="s">
        <v>22</v>
      </c>
      <c r="AY103" s="149" t="s">
        <v>124</v>
      </c>
      <c r="BK103" s="158">
        <f>SUM(BK104:BK105)</f>
        <v>0</v>
      </c>
    </row>
    <row r="104" spans="2:65" s="1" customFormat="1" ht="20.25" customHeight="1">
      <c r="B104" s="162"/>
      <c r="C104" s="163" t="s">
        <v>175</v>
      </c>
      <c r="D104" s="163" t="s">
        <v>127</v>
      </c>
      <c r="E104" s="164" t="s">
        <v>79</v>
      </c>
      <c r="F104" s="165" t="s">
        <v>176</v>
      </c>
      <c r="G104" s="166" t="s">
        <v>177</v>
      </c>
      <c r="H104" s="167">
        <v>1</v>
      </c>
      <c r="I104" s="168"/>
      <c r="J104" s="169">
        <f>ROUND(I104*H104,2)</f>
        <v>0</v>
      </c>
      <c r="K104" s="165" t="s">
        <v>20</v>
      </c>
      <c r="L104" s="32"/>
      <c r="M104" s="170" t="s">
        <v>20</v>
      </c>
      <c r="N104" s="171" t="s">
        <v>43</v>
      </c>
      <c r="O104" s="33"/>
      <c r="P104" s="172">
        <f>O104*H104</f>
        <v>0</v>
      </c>
      <c r="Q104" s="172">
        <v>0</v>
      </c>
      <c r="R104" s="172">
        <f>Q104*H104</f>
        <v>0</v>
      </c>
      <c r="S104" s="172">
        <v>0</v>
      </c>
      <c r="T104" s="173">
        <f>S104*H104</f>
        <v>0</v>
      </c>
      <c r="AR104" s="15" t="s">
        <v>85</v>
      </c>
      <c r="AT104" s="15" t="s">
        <v>127</v>
      </c>
      <c r="AU104" s="15" t="s">
        <v>79</v>
      </c>
      <c r="AY104" s="15" t="s">
        <v>124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5" t="s">
        <v>22</v>
      </c>
      <c r="BK104" s="174">
        <f>ROUND(I104*H104,2)</f>
        <v>0</v>
      </c>
      <c r="BL104" s="15" t="s">
        <v>85</v>
      </c>
      <c r="BM104" s="15" t="s">
        <v>178</v>
      </c>
    </row>
    <row r="105" spans="2:47" s="1" customFormat="1" ht="12">
      <c r="B105" s="32"/>
      <c r="D105" s="177" t="s">
        <v>132</v>
      </c>
      <c r="F105" s="178" t="s">
        <v>179</v>
      </c>
      <c r="I105" s="136"/>
      <c r="L105" s="32"/>
      <c r="M105" s="61"/>
      <c r="N105" s="33"/>
      <c r="O105" s="33"/>
      <c r="P105" s="33"/>
      <c r="Q105" s="33"/>
      <c r="R105" s="33"/>
      <c r="S105" s="33"/>
      <c r="T105" s="62"/>
      <c r="AT105" s="15" t="s">
        <v>132</v>
      </c>
      <c r="AU105" s="15" t="s">
        <v>79</v>
      </c>
    </row>
    <row r="106" spans="2:63" s="10" customFormat="1" ht="36.75" customHeight="1">
      <c r="B106" s="148"/>
      <c r="D106" s="149" t="s">
        <v>71</v>
      </c>
      <c r="E106" s="150" t="s">
        <v>180</v>
      </c>
      <c r="F106" s="150" t="s">
        <v>181</v>
      </c>
      <c r="I106" s="151"/>
      <c r="J106" s="152">
        <f>BK106</f>
        <v>0</v>
      </c>
      <c r="L106" s="148"/>
      <c r="M106" s="153"/>
      <c r="N106" s="154"/>
      <c r="O106" s="154"/>
      <c r="P106" s="155">
        <f>P107</f>
        <v>0</v>
      </c>
      <c r="Q106" s="154"/>
      <c r="R106" s="155">
        <f>R107</f>
        <v>0</v>
      </c>
      <c r="S106" s="154"/>
      <c r="T106" s="156">
        <f>T107</f>
        <v>0</v>
      </c>
      <c r="AR106" s="149" t="s">
        <v>85</v>
      </c>
      <c r="AT106" s="157" t="s">
        <v>71</v>
      </c>
      <c r="AU106" s="157" t="s">
        <v>72</v>
      </c>
      <c r="AY106" s="149" t="s">
        <v>124</v>
      </c>
      <c r="BK106" s="158">
        <f>BK107</f>
        <v>0</v>
      </c>
    </row>
    <row r="107" spans="2:63" s="10" customFormat="1" ht="19.5" customHeight="1">
      <c r="B107" s="148"/>
      <c r="D107" s="159" t="s">
        <v>71</v>
      </c>
      <c r="E107" s="160" t="s">
        <v>72</v>
      </c>
      <c r="F107" s="160" t="s">
        <v>182</v>
      </c>
      <c r="I107" s="151"/>
      <c r="J107" s="161">
        <f>BK107</f>
        <v>0</v>
      </c>
      <c r="L107" s="148"/>
      <c r="M107" s="153"/>
      <c r="N107" s="154"/>
      <c r="O107" s="154"/>
      <c r="P107" s="155">
        <f>SUM(P108:P109)</f>
        <v>0</v>
      </c>
      <c r="Q107" s="154"/>
      <c r="R107" s="155">
        <f>SUM(R108:R109)</f>
        <v>0</v>
      </c>
      <c r="S107" s="154"/>
      <c r="T107" s="156">
        <f>SUM(T108:T109)</f>
        <v>0</v>
      </c>
      <c r="AR107" s="149" t="s">
        <v>85</v>
      </c>
      <c r="AT107" s="157" t="s">
        <v>71</v>
      </c>
      <c r="AU107" s="157" t="s">
        <v>22</v>
      </c>
      <c r="AY107" s="149" t="s">
        <v>124</v>
      </c>
      <c r="BK107" s="158">
        <f>SUM(BK108:BK109)</f>
        <v>0</v>
      </c>
    </row>
    <row r="108" spans="2:65" s="1" customFormat="1" ht="20.25" customHeight="1">
      <c r="B108" s="162"/>
      <c r="C108" s="163" t="s">
        <v>8</v>
      </c>
      <c r="D108" s="163" t="s">
        <v>127</v>
      </c>
      <c r="E108" s="164" t="s">
        <v>183</v>
      </c>
      <c r="F108" s="165" t="s">
        <v>184</v>
      </c>
      <c r="G108" s="166" t="s">
        <v>185</v>
      </c>
      <c r="H108" s="167">
        <v>1</v>
      </c>
      <c r="I108" s="168"/>
      <c r="J108" s="169">
        <f>ROUND(I108*H108,2)</f>
        <v>0</v>
      </c>
      <c r="K108" s="165" t="s">
        <v>143</v>
      </c>
      <c r="L108" s="32"/>
      <c r="M108" s="170" t="s">
        <v>20</v>
      </c>
      <c r="N108" s="171" t="s">
        <v>43</v>
      </c>
      <c r="O108" s="33"/>
      <c r="P108" s="172">
        <f>O108*H108</f>
        <v>0</v>
      </c>
      <c r="Q108" s="172">
        <v>0</v>
      </c>
      <c r="R108" s="172">
        <f>Q108*H108</f>
        <v>0</v>
      </c>
      <c r="S108" s="172">
        <v>0</v>
      </c>
      <c r="T108" s="173">
        <f>S108*H108</f>
        <v>0</v>
      </c>
      <c r="AR108" s="15" t="s">
        <v>85</v>
      </c>
      <c r="AT108" s="15" t="s">
        <v>127</v>
      </c>
      <c r="AU108" s="15" t="s">
        <v>79</v>
      </c>
      <c r="AY108" s="15" t="s">
        <v>124</v>
      </c>
      <c r="BE108" s="174">
        <f>IF(N108="základní",J108,0)</f>
        <v>0</v>
      </c>
      <c r="BF108" s="174">
        <f>IF(N108="snížená",J108,0)</f>
        <v>0</v>
      </c>
      <c r="BG108" s="174">
        <f>IF(N108="zákl. přenesená",J108,0)</f>
        <v>0</v>
      </c>
      <c r="BH108" s="174">
        <f>IF(N108="sníž. přenesená",J108,0)</f>
        <v>0</v>
      </c>
      <c r="BI108" s="174">
        <f>IF(N108="nulová",J108,0)</f>
        <v>0</v>
      </c>
      <c r="BJ108" s="15" t="s">
        <v>22</v>
      </c>
      <c r="BK108" s="174">
        <f>ROUND(I108*H108,2)</f>
        <v>0</v>
      </c>
      <c r="BL108" s="15" t="s">
        <v>85</v>
      </c>
      <c r="BM108" s="15" t="s">
        <v>186</v>
      </c>
    </row>
    <row r="109" spans="2:47" s="1" customFormat="1" ht="12">
      <c r="B109" s="32"/>
      <c r="D109" s="177" t="s">
        <v>132</v>
      </c>
      <c r="F109" s="178" t="s">
        <v>187</v>
      </c>
      <c r="I109" s="136"/>
      <c r="L109" s="32"/>
      <c r="M109" s="190"/>
      <c r="N109" s="191"/>
      <c r="O109" s="191"/>
      <c r="P109" s="191"/>
      <c r="Q109" s="191"/>
      <c r="R109" s="191"/>
      <c r="S109" s="191"/>
      <c r="T109" s="192"/>
      <c r="AT109" s="15" t="s">
        <v>132</v>
      </c>
      <c r="AU109" s="15" t="s">
        <v>79</v>
      </c>
    </row>
    <row r="110" spans="2:12" s="1" customFormat="1" ht="6.75" customHeight="1">
      <c r="B110" s="47"/>
      <c r="C110" s="48"/>
      <c r="D110" s="48"/>
      <c r="E110" s="48"/>
      <c r="F110" s="48"/>
      <c r="G110" s="48"/>
      <c r="H110" s="48"/>
      <c r="I110" s="114"/>
      <c r="J110" s="48"/>
      <c r="K110" s="48"/>
      <c r="L110" s="32"/>
    </row>
    <row r="111" ht="12">
      <c r="AT111" s="193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3"/>
      <c r="B1" s="252"/>
      <c r="C1" s="252"/>
      <c r="D1" s="251" t="s">
        <v>1</v>
      </c>
      <c r="E1" s="252"/>
      <c r="F1" s="253" t="s">
        <v>516</v>
      </c>
      <c r="G1" s="258" t="s">
        <v>517</v>
      </c>
      <c r="H1" s="258"/>
      <c r="I1" s="259"/>
      <c r="J1" s="253" t="s">
        <v>518</v>
      </c>
      <c r="K1" s="251" t="s">
        <v>94</v>
      </c>
      <c r="L1" s="253" t="s">
        <v>519</v>
      </c>
      <c r="M1" s="253"/>
      <c r="N1" s="253"/>
      <c r="O1" s="253"/>
      <c r="P1" s="253"/>
      <c r="Q1" s="253"/>
      <c r="R1" s="253"/>
      <c r="S1" s="253"/>
      <c r="T1" s="253"/>
      <c r="U1" s="249"/>
      <c r="V1" s="24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81</v>
      </c>
    </row>
    <row r="3" spans="2:46" ht="6.75" customHeight="1">
      <c r="B3" s="16"/>
      <c r="C3" s="17"/>
      <c r="D3" s="17"/>
      <c r="E3" s="17"/>
      <c r="F3" s="17"/>
      <c r="G3" s="17"/>
      <c r="H3" s="17"/>
      <c r="I3" s="91"/>
      <c r="J3" s="17"/>
      <c r="K3" s="18"/>
      <c r="AT3" s="15" t="s">
        <v>79</v>
      </c>
    </row>
    <row r="4" spans="2:46" ht="36.75" customHeight="1">
      <c r="B4" s="19"/>
      <c r="C4" s="20"/>
      <c r="D4" s="21" t="s">
        <v>95</v>
      </c>
      <c r="E4" s="20"/>
      <c r="F4" s="20"/>
      <c r="G4" s="20"/>
      <c r="H4" s="20"/>
      <c r="I4" s="92"/>
      <c r="J4" s="20"/>
      <c r="K4" s="22"/>
      <c r="M4" s="23" t="s">
        <v>10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92"/>
      <c r="J5" s="20"/>
      <c r="K5" s="22"/>
    </row>
    <row r="6" spans="2:11" ht="12.75">
      <c r="B6" s="19"/>
      <c r="C6" s="20"/>
      <c r="D6" s="28" t="s">
        <v>16</v>
      </c>
      <c r="E6" s="20"/>
      <c r="F6" s="20"/>
      <c r="G6" s="20"/>
      <c r="H6" s="20"/>
      <c r="I6" s="92"/>
      <c r="J6" s="20"/>
      <c r="K6" s="22"/>
    </row>
    <row r="7" spans="2:11" ht="20.25" customHeight="1">
      <c r="B7" s="19"/>
      <c r="C7" s="20"/>
      <c r="D7" s="20"/>
      <c r="E7" s="245" t="str">
        <f>'Rekapitulace stavby'!K6</f>
        <v>Retenční a protierozní opatření U buku - malá vodní nádrž</v>
      </c>
      <c r="F7" s="214"/>
      <c r="G7" s="214"/>
      <c r="H7" s="214"/>
      <c r="I7" s="92"/>
      <c r="J7" s="20"/>
      <c r="K7" s="22"/>
    </row>
    <row r="8" spans="2:11" s="1" customFormat="1" ht="12.75">
      <c r="B8" s="32"/>
      <c r="C8" s="33"/>
      <c r="D8" s="28" t="s">
        <v>96</v>
      </c>
      <c r="E8" s="33"/>
      <c r="F8" s="33"/>
      <c r="G8" s="33"/>
      <c r="H8" s="33"/>
      <c r="I8" s="93"/>
      <c r="J8" s="33"/>
      <c r="K8" s="36"/>
    </row>
    <row r="9" spans="2:11" s="1" customFormat="1" ht="36.75" customHeight="1">
      <c r="B9" s="32"/>
      <c r="C9" s="33"/>
      <c r="D9" s="33"/>
      <c r="E9" s="246" t="s">
        <v>188</v>
      </c>
      <c r="F9" s="221"/>
      <c r="G9" s="221"/>
      <c r="H9" s="221"/>
      <c r="I9" s="93"/>
      <c r="J9" s="33"/>
      <c r="K9" s="36"/>
    </row>
    <row r="10" spans="2:11" s="1" customFormat="1" ht="12">
      <c r="B10" s="32"/>
      <c r="C10" s="33"/>
      <c r="D10" s="33"/>
      <c r="E10" s="33"/>
      <c r="F10" s="33"/>
      <c r="G10" s="33"/>
      <c r="H10" s="33"/>
      <c r="I10" s="93"/>
      <c r="J10" s="33"/>
      <c r="K10" s="36"/>
    </row>
    <row r="11" spans="2:11" s="1" customFormat="1" ht="14.2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94" t="s">
        <v>21</v>
      </c>
      <c r="J11" s="26" t="s">
        <v>20</v>
      </c>
      <c r="K11" s="36"/>
    </row>
    <row r="12" spans="2:11" s="1" customFormat="1" ht="14.2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94" t="s">
        <v>25</v>
      </c>
      <c r="J12" s="95" t="str">
        <f>'Rekapitulace stavby'!AN8</f>
        <v>9.4.2014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93"/>
      <c r="J13" s="33"/>
      <c r="K13" s="36"/>
    </row>
    <row r="14" spans="2:11" s="1" customFormat="1" ht="14.25" customHeight="1">
      <c r="B14" s="32"/>
      <c r="C14" s="33"/>
      <c r="D14" s="28" t="s">
        <v>29</v>
      </c>
      <c r="E14" s="33"/>
      <c r="F14" s="33"/>
      <c r="G14" s="33"/>
      <c r="H14" s="33"/>
      <c r="I14" s="94" t="s">
        <v>30</v>
      </c>
      <c r="J14" s="26">
        <f>IF('Rekapitulace stavby'!AN10="","",'Rekapitulace stavby'!AN10)</f>
      </c>
      <c r="K14" s="36"/>
    </row>
    <row r="15" spans="2:11" s="1" customFormat="1" ht="18" customHeight="1">
      <c r="B15" s="32"/>
      <c r="C15" s="33"/>
      <c r="D15" s="33"/>
      <c r="E15" s="26" t="str">
        <f>IF('Rekapitulace stavby'!E11="","",'Rekapitulace stavby'!E11)</f>
        <v> </v>
      </c>
      <c r="F15" s="33"/>
      <c r="G15" s="33"/>
      <c r="H15" s="33"/>
      <c r="I15" s="94" t="s">
        <v>32</v>
      </c>
      <c r="J15" s="26">
        <f>IF('Rekapitulace stavby'!AN11="","",'Rekapitulace stavby'!AN11)</f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93"/>
      <c r="J16" s="33"/>
      <c r="K16" s="36"/>
    </row>
    <row r="17" spans="2:11" s="1" customFormat="1" ht="14.25" customHeight="1">
      <c r="B17" s="32"/>
      <c r="C17" s="33"/>
      <c r="D17" s="28" t="s">
        <v>33</v>
      </c>
      <c r="E17" s="33"/>
      <c r="F17" s="33"/>
      <c r="G17" s="33"/>
      <c r="H17" s="33"/>
      <c r="I17" s="94" t="s">
        <v>30</v>
      </c>
      <c r="J17" s="26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6">
        <f>IF('Rekapitulace stavby'!E14="Vyplň údaj","",IF('Rekapitulace stavby'!E14="","",'Rekapitulace stavby'!E14))</f>
      </c>
      <c r="F18" s="33"/>
      <c r="G18" s="33"/>
      <c r="H18" s="33"/>
      <c r="I18" s="94" t="s">
        <v>32</v>
      </c>
      <c r="J18" s="26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93"/>
      <c r="J19" s="33"/>
      <c r="K19" s="36"/>
    </row>
    <row r="20" spans="2:11" s="1" customFormat="1" ht="14.25" customHeight="1">
      <c r="B20" s="32"/>
      <c r="C20" s="33"/>
      <c r="D20" s="28" t="s">
        <v>35</v>
      </c>
      <c r="E20" s="33"/>
      <c r="F20" s="33"/>
      <c r="G20" s="33"/>
      <c r="H20" s="33"/>
      <c r="I20" s="94" t="s">
        <v>30</v>
      </c>
      <c r="J20" s="26">
        <f>IF('Rekapitulace stavby'!AN16="","",'Rekapitulace stavby'!AN16)</f>
      </c>
      <c r="K20" s="36"/>
    </row>
    <row r="21" spans="2:11" s="1" customFormat="1" ht="18" customHeight="1">
      <c r="B21" s="32"/>
      <c r="C21" s="33"/>
      <c r="D21" s="33"/>
      <c r="E21" s="26" t="str">
        <f>IF('Rekapitulace stavby'!E17="","",'Rekapitulace stavby'!E17)</f>
        <v> </v>
      </c>
      <c r="F21" s="33"/>
      <c r="G21" s="33"/>
      <c r="H21" s="33"/>
      <c r="I21" s="94" t="s">
        <v>32</v>
      </c>
      <c r="J21" s="26">
        <f>IF('Rekapitulace stavby'!AN17="","",'Rekapitulace stavby'!AN17)</f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93"/>
      <c r="J22" s="33"/>
      <c r="K22" s="36"/>
    </row>
    <row r="23" spans="2:11" s="1" customFormat="1" ht="14.25" customHeight="1">
      <c r="B23" s="32"/>
      <c r="C23" s="33"/>
      <c r="D23" s="28" t="s">
        <v>37</v>
      </c>
      <c r="E23" s="33"/>
      <c r="F23" s="33"/>
      <c r="G23" s="33"/>
      <c r="H23" s="33"/>
      <c r="I23" s="93"/>
      <c r="J23" s="33"/>
      <c r="K23" s="36"/>
    </row>
    <row r="24" spans="2:11" s="6" customFormat="1" ht="20.25" customHeight="1">
      <c r="B24" s="96"/>
      <c r="C24" s="97"/>
      <c r="D24" s="97"/>
      <c r="E24" s="217" t="s">
        <v>20</v>
      </c>
      <c r="F24" s="247"/>
      <c r="G24" s="247"/>
      <c r="H24" s="247"/>
      <c r="I24" s="98"/>
      <c r="J24" s="97"/>
      <c r="K24" s="99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93"/>
      <c r="J25" s="33"/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100"/>
      <c r="J26" s="59"/>
      <c r="K26" s="101"/>
    </row>
    <row r="27" spans="2:11" s="1" customFormat="1" ht="24.75" customHeight="1">
      <c r="B27" s="32"/>
      <c r="C27" s="33"/>
      <c r="D27" s="102" t="s">
        <v>38</v>
      </c>
      <c r="E27" s="33"/>
      <c r="F27" s="33"/>
      <c r="G27" s="33"/>
      <c r="H27" s="33"/>
      <c r="I27" s="93"/>
      <c r="J27" s="103">
        <f>ROUND(J78,2)</f>
        <v>0</v>
      </c>
      <c r="K27" s="36"/>
    </row>
    <row r="28" spans="2:11" s="1" customFormat="1" ht="6.75" customHeight="1">
      <c r="B28" s="32"/>
      <c r="C28" s="33"/>
      <c r="D28" s="59"/>
      <c r="E28" s="59"/>
      <c r="F28" s="59"/>
      <c r="G28" s="59"/>
      <c r="H28" s="59"/>
      <c r="I28" s="100"/>
      <c r="J28" s="59"/>
      <c r="K28" s="101"/>
    </row>
    <row r="29" spans="2:11" s="1" customFormat="1" ht="14.25" customHeight="1">
      <c r="B29" s="32"/>
      <c r="C29" s="33"/>
      <c r="D29" s="33"/>
      <c r="E29" s="33"/>
      <c r="F29" s="37" t="s">
        <v>40</v>
      </c>
      <c r="G29" s="33"/>
      <c r="H29" s="33"/>
      <c r="I29" s="104" t="s">
        <v>39</v>
      </c>
      <c r="J29" s="37" t="s">
        <v>41</v>
      </c>
      <c r="K29" s="36"/>
    </row>
    <row r="30" spans="2:11" s="1" customFormat="1" ht="14.25" customHeight="1">
      <c r="B30" s="32"/>
      <c r="C30" s="33"/>
      <c r="D30" s="40" t="s">
        <v>42</v>
      </c>
      <c r="E30" s="40" t="s">
        <v>43</v>
      </c>
      <c r="F30" s="105">
        <f>ROUND(SUM(BE78:BE100),2)</f>
        <v>0</v>
      </c>
      <c r="G30" s="33"/>
      <c r="H30" s="33"/>
      <c r="I30" s="106">
        <v>0.21</v>
      </c>
      <c r="J30" s="105">
        <f>ROUND(ROUND((SUM(BE78:BE100)),2)*I30,2)</f>
        <v>0</v>
      </c>
      <c r="K30" s="36"/>
    </row>
    <row r="31" spans="2:11" s="1" customFormat="1" ht="14.25" customHeight="1">
      <c r="B31" s="32"/>
      <c r="C31" s="33"/>
      <c r="D31" s="33"/>
      <c r="E31" s="40" t="s">
        <v>44</v>
      </c>
      <c r="F31" s="105">
        <f>ROUND(SUM(BF78:BF100),2)</f>
        <v>0</v>
      </c>
      <c r="G31" s="33"/>
      <c r="H31" s="33"/>
      <c r="I31" s="106">
        <v>0.15</v>
      </c>
      <c r="J31" s="105">
        <f>ROUND(ROUND((SUM(BF78:BF100)),2)*I31,2)</f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45</v>
      </c>
      <c r="F32" s="105">
        <f>ROUND(SUM(BG78:BG100),2)</f>
        <v>0</v>
      </c>
      <c r="G32" s="33"/>
      <c r="H32" s="33"/>
      <c r="I32" s="106">
        <v>0.21</v>
      </c>
      <c r="J32" s="105">
        <v>0</v>
      </c>
      <c r="K32" s="36"/>
    </row>
    <row r="33" spans="2:11" s="1" customFormat="1" ht="14.25" customHeight="1" hidden="1">
      <c r="B33" s="32"/>
      <c r="C33" s="33"/>
      <c r="D33" s="33"/>
      <c r="E33" s="40" t="s">
        <v>46</v>
      </c>
      <c r="F33" s="105">
        <f>ROUND(SUM(BH78:BH100),2)</f>
        <v>0</v>
      </c>
      <c r="G33" s="33"/>
      <c r="H33" s="33"/>
      <c r="I33" s="106">
        <v>0.15</v>
      </c>
      <c r="J33" s="10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47</v>
      </c>
      <c r="F34" s="105">
        <f>ROUND(SUM(BI78:BI100),2)</f>
        <v>0</v>
      </c>
      <c r="G34" s="33"/>
      <c r="H34" s="33"/>
      <c r="I34" s="106">
        <v>0</v>
      </c>
      <c r="J34" s="10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93"/>
      <c r="J35" s="33"/>
      <c r="K35" s="36"/>
    </row>
    <row r="36" spans="2:11" s="1" customFormat="1" ht="24.75" customHeight="1">
      <c r="B36" s="32"/>
      <c r="C36" s="107"/>
      <c r="D36" s="108" t="s">
        <v>48</v>
      </c>
      <c r="E36" s="63"/>
      <c r="F36" s="63"/>
      <c r="G36" s="109" t="s">
        <v>49</v>
      </c>
      <c r="H36" s="110" t="s">
        <v>50</v>
      </c>
      <c r="I36" s="111"/>
      <c r="J36" s="112">
        <f>SUM(J27:J34)</f>
        <v>0</v>
      </c>
      <c r="K36" s="113"/>
    </row>
    <row r="37" spans="2:11" s="1" customFormat="1" ht="14.25" customHeight="1">
      <c r="B37" s="47"/>
      <c r="C37" s="48"/>
      <c r="D37" s="48"/>
      <c r="E37" s="48"/>
      <c r="F37" s="48"/>
      <c r="G37" s="48"/>
      <c r="H37" s="48"/>
      <c r="I37" s="114"/>
      <c r="J37" s="48"/>
      <c r="K37" s="49"/>
    </row>
    <row r="41" spans="2:11" s="1" customFormat="1" ht="6.75" customHeight="1">
      <c r="B41" s="50"/>
      <c r="C41" s="51"/>
      <c r="D41" s="51"/>
      <c r="E41" s="51"/>
      <c r="F41" s="51"/>
      <c r="G41" s="51"/>
      <c r="H41" s="51"/>
      <c r="I41" s="115"/>
      <c r="J41" s="51"/>
      <c r="K41" s="116"/>
    </row>
    <row r="42" spans="2:11" s="1" customFormat="1" ht="36.75" customHeight="1">
      <c r="B42" s="32"/>
      <c r="C42" s="21" t="s">
        <v>98</v>
      </c>
      <c r="D42" s="33"/>
      <c r="E42" s="33"/>
      <c r="F42" s="33"/>
      <c r="G42" s="33"/>
      <c r="H42" s="33"/>
      <c r="I42" s="9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93"/>
      <c r="J43" s="33"/>
      <c r="K43" s="36"/>
    </row>
    <row r="44" spans="2:11" s="1" customFormat="1" ht="14.25" customHeight="1">
      <c r="B44" s="32"/>
      <c r="C44" s="28" t="s">
        <v>16</v>
      </c>
      <c r="D44" s="33"/>
      <c r="E44" s="33"/>
      <c r="F44" s="33"/>
      <c r="G44" s="33"/>
      <c r="H44" s="33"/>
      <c r="I44" s="93"/>
      <c r="J44" s="33"/>
      <c r="K44" s="36"/>
    </row>
    <row r="45" spans="2:11" s="1" customFormat="1" ht="20.25" customHeight="1">
      <c r="B45" s="32"/>
      <c r="C45" s="33"/>
      <c r="D45" s="33"/>
      <c r="E45" s="245" t="str">
        <f>E7</f>
        <v>Retenční a protierozní opatření U buku - malá vodní nádrž</v>
      </c>
      <c r="F45" s="221"/>
      <c r="G45" s="221"/>
      <c r="H45" s="221"/>
      <c r="I45" s="93"/>
      <c r="J45" s="33"/>
      <c r="K45" s="36"/>
    </row>
    <row r="46" spans="2:11" s="1" customFormat="1" ht="14.25" customHeight="1">
      <c r="B46" s="32"/>
      <c r="C46" s="28" t="s">
        <v>96</v>
      </c>
      <c r="D46" s="33"/>
      <c r="E46" s="33"/>
      <c r="F46" s="33"/>
      <c r="G46" s="33"/>
      <c r="H46" s="33"/>
      <c r="I46" s="93"/>
      <c r="J46" s="33"/>
      <c r="K46" s="36"/>
    </row>
    <row r="47" spans="2:11" s="1" customFormat="1" ht="21.75" customHeight="1">
      <c r="B47" s="32"/>
      <c r="C47" s="33"/>
      <c r="D47" s="33"/>
      <c r="E47" s="246" t="str">
        <f>E9</f>
        <v>2 - zemní práce v zátopě</v>
      </c>
      <c r="F47" s="221"/>
      <c r="G47" s="221"/>
      <c r="H47" s="221"/>
      <c r="I47" s="9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93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Těchobuz</v>
      </c>
      <c r="G49" s="33"/>
      <c r="H49" s="33"/>
      <c r="I49" s="94" t="s">
        <v>25</v>
      </c>
      <c r="J49" s="95" t="str">
        <f>IF(J12="","",J12)</f>
        <v>9.4.2014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93"/>
      <c r="J50" s="33"/>
      <c r="K50" s="36"/>
    </row>
    <row r="51" spans="2:11" s="1" customFormat="1" ht="12.75">
      <c r="B51" s="32"/>
      <c r="C51" s="28" t="s">
        <v>29</v>
      </c>
      <c r="D51" s="33"/>
      <c r="E51" s="33"/>
      <c r="F51" s="26" t="str">
        <f>E15</f>
        <v> </v>
      </c>
      <c r="G51" s="33"/>
      <c r="H51" s="33"/>
      <c r="I51" s="94" t="s">
        <v>35</v>
      </c>
      <c r="J51" s="26" t="str">
        <f>E21</f>
        <v> </v>
      </c>
      <c r="K51" s="36"/>
    </row>
    <row r="52" spans="2:11" s="1" customFormat="1" ht="14.25" customHeight="1">
      <c r="B52" s="32"/>
      <c r="C52" s="28" t="s">
        <v>33</v>
      </c>
      <c r="D52" s="33"/>
      <c r="E52" s="33"/>
      <c r="F52" s="26">
        <f>IF(E18="","",E18)</f>
      </c>
      <c r="G52" s="33"/>
      <c r="H52" s="33"/>
      <c r="I52" s="9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93"/>
      <c r="J53" s="33"/>
      <c r="K53" s="36"/>
    </row>
    <row r="54" spans="2:11" s="1" customFormat="1" ht="29.25" customHeight="1">
      <c r="B54" s="32"/>
      <c r="C54" s="117" t="s">
        <v>99</v>
      </c>
      <c r="D54" s="107"/>
      <c r="E54" s="107"/>
      <c r="F54" s="107"/>
      <c r="G54" s="107"/>
      <c r="H54" s="107"/>
      <c r="I54" s="118"/>
      <c r="J54" s="119" t="s">
        <v>100</v>
      </c>
      <c r="K54" s="120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93"/>
      <c r="J55" s="33"/>
      <c r="K55" s="36"/>
    </row>
    <row r="56" spans="2:47" s="1" customFormat="1" ht="29.25" customHeight="1">
      <c r="B56" s="32"/>
      <c r="C56" s="121" t="s">
        <v>101</v>
      </c>
      <c r="D56" s="33"/>
      <c r="E56" s="33"/>
      <c r="F56" s="33"/>
      <c r="G56" s="33"/>
      <c r="H56" s="33"/>
      <c r="I56" s="93"/>
      <c r="J56" s="103">
        <f>J78</f>
        <v>0</v>
      </c>
      <c r="K56" s="36"/>
      <c r="AU56" s="15" t="s">
        <v>102</v>
      </c>
    </row>
    <row r="57" spans="2:11" s="7" customFormat="1" ht="24.75" customHeight="1">
      <c r="B57" s="122"/>
      <c r="C57" s="123"/>
      <c r="D57" s="124" t="s">
        <v>103</v>
      </c>
      <c r="E57" s="125"/>
      <c r="F57" s="125"/>
      <c r="G57" s="125"/>
      <c r="H57" s="125"/>
      <c r="I57" s="126"/>
      <c r="J57" s="127">
        <f>J79</f>
        <v>0</v>
      </c>
      <c r="K57" s="128"/>
    </row>
    <row r="58" spans="2:11" s="8" customFormat="1" ht="19.5" customHeight="1">
      <c r="B58" s="129"/>
      <c r="C58" s="130"/>
      <c r="D58" s="131" t="s">
        <v>104</v>
      </c>
      <c r="E58" s="132"/>
      <c r="F58" s="132"/>
      <c r="G58" s="132"/>
      <c r="H58" s="132"/>
      <c r="I58" s="133"/>
      <c r="J58" s="134">
        <f>J80</f>
        <v>0</v>
      </c>
      <c r="K58" s="135"/>
    </row>
    <row r="59" spans="2:11" s="1" customFormat="1" ht="21.75" customHeight="1">
      <c r="B59" s="32"/>
      <c r="C59" s="33"/>
      <c r="D59" s="33"/>
      <c r="E59" s="33"/>
      <c r="F59" s="33"/>
      <c r="G59" s="33"/>
      <c r="H59" s="33"/>
      <c r="I59" s="93"/>
      <c r="J59" s="33"/>
      <c r="K59" s="36"/>
    </row>
    <row r="60" spans="2:11" s="1" customFormat="1" ht="6.75" customHeight="1">
      <c r="B60" s="47"/>
      <c r="C60" s="48"/>
      <c r="D60" s="48"/>
      <c r="E60" s="48"/>
      <c r="F60" s="48"/>
      <c r="G60" s="48"/>
      <c r="H60" s="48"/>
      <c r="I60" s="114"/>
      <c r="J60" s="48"/>
      <c r="K60" s="49"/>
    </row>
    <row r="64" spans="2:12" s="1" customFormat="1" ht="6.75" customHeight="1">
      <c r="B64" s="50"/>
      <c r="C64" s="51"/>
      <c r="D64" s="51"/>
      <c r="E64" s="51"/>
      <c r="F64" s="51"/>
      <c r="G64" s="51"/>
      <c r="H64" s="51"/>
      <c r="I64" s="115"/>
      <c r="J64" s="51"/>
      <c r="K64" s="51"/>
      <c r="L64" s="32"/>
    </row>
    <row r="65" spans="2:12" s="1" customFormat="1" ht="36.75" customHeight="1">
      <c r="B65" s="32"/>
      <c r="C65" s="52" t="s">
        <v>108</v>
      </c>
      <c r="I65" s="136"/>
      <c r="L65" s="32"/>
    </row>
    <row r="66" spans="2:12" s="1" customFormat="1" ht="6.75" customHeight="1">
      <c r="B66" s="32"/>
      <c r="I66" s="136"/>
      <c r="L66" s="32"/>
    </row>
    <row r="67" spans="2:12" s="1" customFormat="1" ht="14.25" customHeight="1">
      <c r="B67" s="32"/>
      <c r="C67" s="54" t="s">
        <v>16</v>
      </c>
      <c r="I67" s="136"/>
      <c r="L67" s="32"/>
    </row>
    <row r="68" spans="2:12" s="1" customFormat="1" ht="20.25" customHeight="1">
      <c r="B68" s="32"/>
      <c r="E68" s="248" t="str">
        <f>E7</f>
        <v>Retenční a protierozní opatření U buku - malá vodní nádrž</v>
      </c>
      <c r="F68" s="211"/>
      <c r="G68" s="211"/>
      <c r="H68" s="211"/>
      <c r="I68" s="136"/>
      <c r="L68" s="32"/>
    </row>
    <row r="69" spans="2:12" s="1" customFormat="1" ht="14.25" customHeight="1">
      <c r="B69" s="32"/>
      <c r="C69" s="54" t="s">
        <v>96</v>
      </c>
      <c r="I69" s="136"/>
      <c r="L69" s="32"/>
    </row>
    <row r="70" spans="2:12" s="1" customFormat="1" ht="21.75" customHeight="1">
      <c r="B70" s="32"/>
      <c r="E70" s="229" t="str">
        <f>E9</f>
        <v>2 - zemní práce v zátopě</v>
      </c>
      <c r="F70" s="211"/>
      <c r="G70" s="211"/>
      <c r="H70" s="211"/>
      <c r="I70" s="136"/>
      <c r="L70" s="32"/>
    </row>
    <row r="71" spans="2:12" s="1" customFormat="1" ht="6.75" customHeight="1">
      <c r="B71" s="32"/>
      <c r="I71" s="136"/>
      <c r="L71" s="32"/>
    </row>
    <row r="72" spans="2:12" s="1" customFormat="1" ht="18" customHeight="1">
      <c r="B72" s="32"/>
      <c r="C72" s="54" t="s">
        <v>23</v>
      </c>
      <c r="F72" s="137" t="str">
        <f>F12</f>
        <v>Těchobuz</v>
      </c>
      <c r="I72" s="138" t="s">
        <v>25</v>
      </c>
      <c r="J72" s="58" t="str">
        <f>IF(J12="","",J12)</f>
        <v>9.4.2014</v>
      </c>
      <c r="L72" s="32"/>
    </row>
    <row r="73" spans="2:12" s="1" customFormat="1" ht="6.75" customHeight="1">
      <c r="B73" s="32"/>
      <c r="I73" s="136"/>
      <c r="L73" s="32"/>
    </row>
    <row r="74" spans="2:12" s="1" customFormat="1" ht="12.75">
      <c r="B74" s="32"/>
      <c r="C74" s="54" t="s">
        <v>29</v>
      </c>
      <c r="F74" s="137" t="str">
        <f>E15</f>
        <v> </v>
      </c>
      <c r="I74" s="138" t="s">
        <v>35</v>
      </c>
      <c r="J74" s="137" t="str">
        <f>E21</f>
        <v> </v>
      </c>
      <c r="L74" s="32"/>
    </row>
    <row r="75" spans="2:12" s="1" customFormat="1" ht="14.25" customHeight="1">
      <c r="B75" s="32"/>
      <c r="C75" s="54" t="s">
        <v>33</v>
      </c>
      <c r="F75" s="137">
        <f>IF(E18="","",E18)</f>
      </c>
      <c r="I75" s="136"/>
      <c r="L75" s="32"/>
    </row>
    <row r="76" spans="2:12" s="1" customFormat="1" ht="9.75" customHeight="1">
      <c r="B76" s="32"/>
      <c r="I76" s="136"/>
      <c r="L76" s="32"/>
    </row>
    <row r="77" spans="2:20" s="9" customFormat="1" ht="29.25" customHeight="1">
      <c r="B77" s="139"/>
      <c r="C77" s="140" t="s">
        <v>109</v>
      </c>
      <c r="D77" s="141" t="s">
        <v>57</v>
      </c>
      <c r="E77" s="141" t="s">
        <v>53</v>
      </c>
      <c r="F77" s="141" t="s">
        <v>110</v>
      </c>
      <c r="G77" s="141" t="s">
        <v>111</v>
      </c>
      <c r="H77" s="141" t="s">
        <v>112</v>
      </c>
      <c r="I77" s="142" t="s">
        <v>113</v>
      </c>
      <c r="J77" s="141" t="s">
        <v>100</v>
      </c>
      <c r="K77" s="143" t="s">
        <v>114</v>
      </c>
      <c r="L77" s="139"/>
      <c r="M77" s="65" t="s">
        <v>115</v>
      </c>
      <c r="N77" s="66" t="s">
        <v>42</v>
      </c>
      <c r="O77" s="66" t="s">
        <v>116</v>
      </c>
      <c r="P77" s="66" t="s">
        <v>117</v>
      </c>
      <c r="Q77" s="66" t="s">
        <v>118</v>
      </c>
      <c r="R77" s="66" t="s">
        <v>119</v>
      </c>
      <c r="S77" s="66" t="s">
        <v>120</v>
      </c>
      <c r="T77" s="67" t="s">
        <v>121</v>
      </c>
    </row>
    <row r="78" spans="2:63" s="1" customFormat="1" ht="29.25" customHeight="1">
      <c r="B78" s="32"/>
      <c r="C78" s="69" t="s">
        <v>101</v>
      </c>
      <c r="I78" s="136"/>
      <c r="J78" s="144">
        <f>BK78</f>
        <v>0</v>
      </c>
      <c r="L78" s="32"/>
      <c r="M78" s="68"/>
      <c r="N78" s="59"/>
      <c r="O78" s="59"/>
      <c r="P78" s="145">
        <f>P79</f>
        <v>0</v>
      </c>
      <c r="Q78" s="59"/>
      <c r="R78" s="145">
        <f>R79</f>
        <v>0</v>
      </c>
      <c r="S78" s="59"/>
      <c r="T78" s="146">
        <f>T79</f>
        <v>0</v>
      </c>
      <c r="AT78" s="15" t="s">
        <v>71</v>
      </c>
      <c r="AU78" s="15" t="s">
        <v>102</v>
      </c>
      <c r="BK78" s="147">
        <f>BK79</f>
        <v>0</v>
      </c>
    </row>
    <row r="79" spans="2:63" s="10" customFormat="1" ht="36.75" customHeight="1">
      <c r="B79" s="148"/>
      <c r="D79" s="149" t="s">
        <v>71</v>
      </c>
      <c r="E79" s="150" t="s">
        <v>122</v>
      </c>
      <c r="F79" s="150" t="s">
        <v>123</v>
      </c>
      <c r="I79" s="151"/>
      <c r="J79" s="152">
        <f>BK79</f>
        <v>0</v>
      </c>
      <c r="L79" s="148"/>
      <c r="M79" s="153"/>
      <c r="N79" s="154"/>
      <c r="O79" s="154"/>
      <c r="P79" s="155">
        <f>P80</f>
        <v>0</v>
      </c>
      <c r="Q79" s="154"/>
      <c r="R79" s="155">
        <f>R80</f>
        <v>0</v>
      </c>
      <c r="S79" s="154"/>
      <c r="T79" s="156">
        <f>T80</f>
        <v>0</v>
      </c>
      <c r="AR79" s="149" t="s">
        <v>22</v>
      </c>
      <c r="AT79" s="157" t="s">
        <v>71</v>
      </c>
      <c r="AU79" s="157" t="s">
        <v>72</v>
      </c>
      <c r="AY79" s="149" t="s">
        <v>124</v>
      </c>
      <c r="BK79" s="158">
        <f>BK80</f>
        <v>0</v>
      </c>
    </row>
    <row r="80" spans="2:63" s="10" customFormat="1" ht="19.5" customHeight="1">
      <c r="B80" s="148"/>
      <c r="D80" s="159" t="s">
        <v>71</v>
      </c>
      <c r="E80" s="160" t="s">
        <v>22</v>
      </c>
      <c r="F80" s="160" t="s">
        <v>125</v>
      </c>
      <c r="I80" s="151"/>
      <c r="J80" s="161">
        <f>BK80</f>
        <v>0</v>
      </c>
      <c r="L80" s="148"/>
      <c r="M80" s="153"/>
      <c r="N80" s="154"/>
      <c r="O80" s="154"/>
      <c r="P80" s="155">
        <f>SUM(P81:P100)</f>
        <v>0</v>
      </c>
      <c r="Q80" s="154"/>
      <c r="R80" s="155">
        <f>SUM(R81:R100)</f>
        <v>0</v>
      </c>
      <c r="S80" s="154"/>
      <c r="T80" s="156">
        <f>SUM(T81:T100)</f>
        <v>0</v>
      </c>
      <c r="AR80" s="149" t="s">
        <v>22</v>
      </c>
      <c r="AT80" s="157" t="s">
        <v>71</v>
      </c>
      <c r="AU80" s="157" t="s">
        <v>22</v>
      </c>
      <c r="AY80" s="149" t="s">
        <v>124</v>
      </c>
      <c r="BK80" s="158">
        <f>SUM(BK81:BK100)</f>
        <v>0</v>
      </c>
    </row>
    <row r="81" spans="2:65" s="1" customFormat="1" ht="20.25" customHeight="1">
      <c r="B81" s="162"/>
      <c r="C81" s="163" t="s">
        <v>175</v>
      </c>
      <c r="D81" s="163" t="s">
        <v>127</v>
      </c>
      <c r="E81" s="164" t="s">
        <v>189</v>
      </c>
      <c r="F81" s="165" t="s">
        <v>190</v>
      </c>
      <c r="G81" s="166" t="s">
        <v>157</v>
      </c>
      <c r="H81" s="167">
        <v>345.5</v>
      </c>
      <c r="I81" s="168"/>
      <c r="J81" s="169">
        <f>ROUND(I81*H81,2)</f>
        <v>0</v>
      </c>
      <c r="K81" s="165" t="s">
        <v>191</v>
      </c>
      <c r="L81" s="32"/>
      <c r="M81" s="170" t="s">
        <v>20</v>
      </c>
      <c r="N81" s="171" t="s">
        <v>43</v>
      </c>
      <c r="O81" s="33"/>
      <c r="P81" s="172">
        <f>O81*H81</f>
        <v>0</v>
      </c>
      <c r="Q81" s="172">
        <v>0</v>
      </c>
      <c r="R81" s="172">
        <f>Q81*H81</f>
        <v>0</v>
      </c>
      <c r="S81" s="172">
        <v>0</v>
      </c>
      <c r="T81" s="173">
        <f>S81*H81</f>
        <v>0</v>
      </c>
      <c r="AR81" s="15" t="s">
        <v>85</v>
      </c>
      <c r="AT81" s="15" t="s">
        <v>127</v>
      </c>
      <c r="AU81" s="15" t="s">
        <v>79</v>
      </c>
      <c r="AY81" s="15" t="s">
        <v>124</v>
      </c>
      <c r="BE81" s="174">
        <f>IF(N81="základní",J81,0)</f>
        <v>0</v>
      </c>
      <c r="BF81" s="174">
        <f>IF(N81="snížená",J81,0)</f>
        <v>0</v>
      </c>
      <c r="BG81" s="174">
        <f>IF(N81="zákl. přenesená",J81,0)</f>
        <v>0</v>
      </c>
      <c r="BH81" s="174">
        <f>IF(N81="sníž. přenesená",J81,0)</f>
        <v>0</v>
      </c>
      <c r="BI81" s="174">
        <f>IF(N81="nulová",J81,0)</f>
        <v>0</v>
      </c>
      <c r="BJ81" s="15" t="s">
        <v>22</v>
      </c>
      <c r="BK81" s="174">
        <f>ROUND(I81*H81,2)</f>
        <v>0</v>
      </c>
      <c r="BL81" s="15" t="s">
        <v>85</v>
      </c>
      <c r="BM81" s="15" t="s">
        <v>192</v>
      </c>
    </row>
    <row r="82" spans="2:47" s="1" customFormat="1" ht="36">
      <c r="B82" s="32"/>
      <c r="D82" s="177" t="s">
        <v>132</v>
      </c>
      <c r="F82" s="178" t="s">
        <v>193</v>
      </c>
      <c r="I82" s="136"/>
      <c r="L82" s="32"/>
      <c r="M82" s="61"/>
      <c r="N82" s="33"/>
      <c r="O82" s="33"/>
      <c r="P82" s="33"/>
      <c r="Q82" s="33"/>
      <c r="R82" s="33"/>
      <c r="S82" s="33"/>
      <c r="T82" s="62"/>
      <c r="AT82" s="15" t="s">
        <v>132</v>
      </c>
      <c r="AU82" s="15" t="s">
        <v>79</v>
      </c>
    </row>
    <row r="83" spans="2:51" s="11" customFormat="1" ht="12">
      <c r="B83" s="179"/>
      <c r="D83" s="175" t="s">
        <v>160</v>
      </c>
      <c r="E83" s="180" t="s">
        <v>20</v>
      </c>
      <c r="F83" s="181" t="s">
        <v>194</v>
      </c>
      <c r="H83" s="182">
        <v>345.5</v>
      </c>
      <c r="I83" s="183"/>
      <c r="L83" s="179"/>
      <c r="M83" s="184"/>
      <c r="N83" s="185"/>
      <c r="O83" s="185"/>
      <c r="P83" s="185"/>
      <c r="Q83" s="185"/>
      <c r="R83" s="185"/>
      <c r="S83" s="185"/>
      <c r="T83" s="186"/>
      <c r="AT83" s="187" t="s">
        <v>160</v>
      </c>
      <c r="AU83" s="187" t="s">
        <v>79</v>
      </c>
      <c r="AV83" s="11" t="s">
        <v>79</v>
      </c>
      <c r="AW83" s="11" t="s">
        <v>36</v>
      </c>
      <c r="AX83" s="11" t="s">
        <v>22</v>
      </c>
      <c r="AY83" s="187" t="s">
        <v>124</v>
      </c>
    </row>
    <row r="84" spans="2:65" s="1" customFormat="1" ht="20.25" customHeight="1">
      <c r="B84" s="162"/>
      <c r="C84" s="163" t="s">
        <v>195</v>
      </c>
      <c r="D84" s="163" t="s">
        <v>127</v>
      </c>
      <c r="E84" s="164" t="s">
        <v>196</v>
      </c>
      <c r="F84" s="165" t="s">
        <v>197</v>
      </c>
      <c r="G84" s="166" t="s">
        <v>157</v>
      </c>
      <c r="H84" s="167">
        <v>162</v>
      </c>
      <c r="I84" s="168"/>
      <c r="J84" s="169">
        <f>ROUND(I84*H84,2)</f>
        <v>0</v>
      </c>
      <c r="K84" s="165" t="s">
        <v>191</v>
      </c>
      <c r="L84" s="32"/>
      <c r="M84" s="170" t="s">
        <v>20</v>
      </c>
      <c r="N84" s="171" t="s">
        <v>43</v>
      </c>
      <c r="O84" s="33"/>
      <c r="P84" s="172">
        <f>O84*H84</f>
        <v>0</v>
      </c>
      <c r="Q84" s="172">
        <v>0</v>
      </c>
      <c r="R84" s="172">
        <f>Q84*H84</f>
        <v>0</v>
      </c>
      <c r="S84" s="172">
        <v>0</v>
      </c>
      <c r="T84" s="173">
        <f>S84*H84</f>
        <v>0</v>
      </c>
      <c r="AR84" s="15" t="s">
        <v>85</v>
      </c>
      <c r="AT84" s="15" t="s">
        <v>127</v>
      </c>
      <c r="AU84" s="15" t="s">
        <v>79</v>
      </c>
      <c r="AY84" s="15" t="s">
        <v>124</v>
      </c>
      <c r="BE84" s="174">
        <f>IF(N84="základní",J84,0)</f>
        <v>0</v>
      </c>
      <c r="BF84" s="174">
        <f>IF(N84="snížená",J84,0)</f>
        <v>0</v>
      </c>
      <c r="BG84" s="174">
        <f>IF(N84="zákl. přenesená",J84,0)</f>
        <v>0</v>
      </c>
      <c r="BH84" s="174">
        <f>IF(N84="sníž. přenesená",J84,0)</f>
        <v>0</v>
      </c>
      <c r="BI84" s="174">
        <f>IF(N84="nulová",J84,0)</f>
        <v>0</v>
      </c>
      <c r="BJ84" s="15" t="s">
        <v>22</v>
      </c>
      <c r="BK84" s="174">
        <f>ROUND(I84*H84,2)</f>
        <v>0</v>
      </c>
      <c r="BL84" s="15" t="s">
        <v>85</v>
      </c>
      <c r="BM84" s="15" t="s">
        <v>198</v>
      </c>
    </row>
    <row r="85" spans="2:47" s="1" customFormat="1" ht="36">
      <c r="B85" s="32"/>
      <c r="D85" s="175" t="s">
        <v>132</v>
      </c>
      <c r="F85" s="176" t="s">
        <v>199</v>
      </c>
      <c r="I85" s="136"/>
      <c r="L85" s="32"/>
      <c r="M85" s="61"/>
      <c r="N85" s="33"/>
      <c r="O85" s="33"/>
      <c r="P85" s="33"/>
      <c r="Q85" s="33"/>
      <c r="R85" s="33"/>
      <c r="S85" s="33"/>
      <c r="T85" s="62"/>
      <c r="AT85" s="15" t="s">
        <v>132</v>
      </c>
      <c r="AU85" s="15" t="s">
        <v>79</v>
      </c>
    </row>
    <row r="86" spans="2:65" s="1" customFormat="1" ht="20.25" customHeight="1">
      <c r="B86" s="162"/>
      <c r="C86" s="163" t="s">
        <v>200</v>
      </c>
      <c r="D86" s="163" t="s">
        <v>127</v>
      </c>
      <c r="E86" s="164" t="s">
        <v>163</v>
      </c>
      <c r="F86" s="165" t="s">
        <v>164</v>
      </c>
      <c r="G86" s="166" t="s">
        <v>157</v>
      </c>
      <c r="H86" s="167">
        <v>311</v>
      </c>
      <c r="I86" s="168"/>
      <c r="J86" s="169">
        <f>ROUND(I86*H86,2)</f>
        <v>0</v>
      </c>
      <c r="K86" s="165" t="s">
        <v>20</v>
      </c>
      <c r="L86" s="32"/>
      <c r="M86" s="170" t="s">
        <v>20</v>
      </c>
      <c r="N86" s="171" t="s">
        <v>43</v>
      </c>
      <c r="O86" s="33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AR86" s="15" t="s">
        <v>85</v>
      </c>
      <c r="AT86" s="15" t="s">
        <v>127</v>
      </c>
      <c r="AU86" s="15" t="s">
        <v>79</v>
      </c>
      <c r="AY86" s="15" t="s">
        <v>124</v>
      </c>
      <c r="BE86" s="174">
        <f>IF(N86="základní",J86,0)</f>
        <v>0</v>
      </c>
      <c r="BF86" s="174">
        <f>IF(N86="snížená",J86,0)</f>
        <v>0</v>
      </c>
      <c r="BG86" s="174">
        <f>IF(N86="zákl. přenesená",J86,0)</f>
        <v>0</v>
      </c>
      <c r="BH86" s="174">
        <f>IF(N86="sníž. přenesená",J86,0)</f>
        <v>0</v>
      </c>
      <c r="BI86" s="174">
        <f>IF(N86="nulová",J86,0)</f>
        <v>0</v>
      </c>
      <c r="BJ86" s="15" t="s">
        <v>22</v>
      </c>
      <c r="BK86" s="174">
        <f>ROUND(I86*H86,2)</f>
        <v>0</v>
      </c>
      <c r="BL86" s="15" t="s">
        <v>85</v>
      </c>
      <c r="BM86" s="15" t="s">
        <v>201</v>
      </c>
    </row>
    <row r="87" spans="2:47" s="1" customFormat="1" ht="36">
      <c r="B87" s="32"/>
      <c r="D87" s="177" t="s">
        <v>132</v>
      </c>
      <c r="F87" s="178" t="s">
        <v>166</v>
      </c>
      <c r="I87" s="136"/>
      <c r="L87" s="32"/>
      <c r="M87" s="61"/>
      <c r="N87" s="33"/>
      <c r="O87" s="33"/>
      <c r="P87" s="33"/>
      <c r="Q87" s="33"/>
      <c r="R87" s="33"/>
      <c r="S87" s="33"/>
      <c r="T87" s="62"/>
      <c r="AT87" s="15" t="s">
        <v>132</v>
      </c>
      <c r="AU87" s="15" t="s">
        <v>79</v>
      </c>
    </row>
    <row r="88" spans="2:51" s="11" customFormat="1" ht="12">
      <c r="B88" s="179"/>
      <c r="D88" s="175" t="s">
        <v>160</v>
      </c>
      <c r="E88" s="180" t="s">
        <v>20</v>
      </c>
      <c r="F88" s="181" t="s">
        <v>202</v>
      </c>
      <c r="H88" s="182">
        <v>311</v>
      </c>
      <c r="I88" s="183"/>
      <c r="L88" s="179"/>
      <c r="M88" s="184"/>
      <c r="N88" s="185"/>
      <c r="O88" s="185"/>
      <c r="P88" s="185"/>
      <c r="Q88" s="185"/>
      <c r="R88" s="185"/>
      <c r="S88" s="185"/>
      <c r="T88" s="186"/>
      <c r="AT88" s="187" t="s">
        <v>160</v>
      </c>
      <c r="AU88" s="187" t="s">
        <v>79</v>
      </c>
      <c r="AV88" s="11" t="s">
        <v>79</v>
      </c>
      <c r="AW88" s="11" t="s">
        <v>36</v>
      </c>
      <c r="AX88" s="11" t="s">
        <v>22</v>
      </c>
      <c r="AY88" s="187" t="s">
        <v>124</v>
      </c>
    </row>
    <row r="89" spans="2:65" s="1" customFormat="1" ht="20.25" customHeight="1">
      <c r="B89" s="162"/>
      <c r="C89" s="163" t="s">
        <v>203</v>
      </c>
      <c r="D89" s="163" t="s">
        <v>127</v>
      </c>
      <c r="E89" s="164" t="s">
        <v>204</v>
      </c>
      <c r="F89" s="165" t="s">
        <v>205</v>
      </c>
      <c r="G89" s="166" t="s">
        <v>157</v>
      </c>
      <c r="H89" s="167">
        <v>34.5</v>
      </c>
      <c r="I89" s="168"/>
      <c r="J89" s="169">
        <f>ROUND(I89*H89,2)</f>
        <v>0</v>
      </c>
      <c r="K89" s="165" t="s">
        <v>143</v>
      </c>
      <c r="L89" s="32"/>
      <c r="M89" s="170" t="s">
        <v>20</v>
      </c>
      <c r="N89" s="171" t="s">
        <v>43</v>
      </c>
      <c r="O89" s="33"/>
      <c r="P89" s="172">
        <f>O89*H89</f>
        <v>0</v>
      </c>
      <c r="Q89" s="172">
        <v>0</v>
      </c>
      <c r="R89" s="172">
        <f>Q89*H89</f>
        <v>0</v>
      </c>
      <c r="S89" s="172">
        <v>0</v>
      </c>
      <c r="T89" s="173">
        <f>S89*H89</f>
        <v>0</v>
      </c>
      <c r="AR89" s="15" t="s">
        <v>85</v>
      </c>
      <c r="AT89" s="15" t="s">
        <v>127</v>
      </c>
      <c r="AU89" s="15" t="s">
        <v>79</v>
      </c>
      <c r="AY89" s="15" t="s">
        <v>124</v>
      </c>
      <c r="BE89" s="174">
        <f>IF(N89="základní",J89,0)</f>
        <v>0</v>
      </c>
      <c r="BF89" s="174">
        <f>IF(N89="snížená",J89,0)</f>
        <v>0</v>
      </c>
      <c r="BG89" s="174">
        <f>IF(N89="zákl. přenesená",J89,0)</f>
        <v>0</v>
      </c>
      <c r="BH89" s="174">
        <f>IF(N89="sníž. přenesená",J89,0)</f>
        <v>0</v>
      </c>
      <c r="BI89" s="174">
        <f>IF(N89="nulová",J89,0)</f>
        <v>0</v>
      </c>
      <c r="BJ89" s="15" t="s">
        <v>22</v>
      </c>
      <c r="BK89" s="174">
        <f>ROUND(I89*H89,2)</f>
        <v>0</v>
      </c>
      <c r="BL89" s="15" t="s">
        <v>85</v>
      </c>
      <c r="BM89" s="15" t="s">
        <v>206</v>
      </c>
    </row>
    <row r="90" spans="2:47" s="1" customFormat="1" ht="36">
      <c r="B90" s="32"/>
      <c r="D90" s="177" t="s">
        <v>132</v>
      </c>
      <c r="F90" s="178" t="s">
        <v>207</v>
      </c>
      <c r="I90" s="136"/>
      <c r="L90" s="32"/>
      <c r="M90" s="61"/>
      <c r="N90" s="33"/>
      <c r="O90" s="33"/>
      <c r="P90" s="33"/>
      <c r="Q90" s="33"/>
      <c r="R90" s="33"/>
      <c r="S90" s="33"/>
      <c r="T90" s="62"/>
      <c r="AT90" s="15" t="s">
        <v>132</v>
      </c>
      <c r="AU90" s="15" t="s">
        <v>79</v>
      </c>
    </row>
    <row r="91" spans="2:51" s="11" customFormat="1" ht="12">
      <c r="B91" s="179"/>
      <c r="D91" s="175" t="s">
        <v>160</v>
      </c>
      <c r="E91" s="180" t="s">
        <v>20</v>
      </c>
      <c r="F91" s="181" t="s">
        <v>208</v>
      </c>
      <c r="H91" s="182">
        <v>34.5</v>
      </c>
      <c r="I91" s="183"/>
      <c r="L91" s="179"/>
      <c r="M91" s="184"/>
      <c r="N91" s="185"/>
      <c r="O91" s="185"/>
      <c r="P91" s="185"/>
      <c r="Q91" s="185"/>
      <c r="R91" s="185"/>
      <c r="S91" s="185"/>
      <c r="T91" s="186"/>
      <c r="AT91" s="187" t="s">
        <v>160</v>
      </c>
      <c r="AU91" s="187" t="s">
        <v>79</v>
      </c>
      <c r="AV91" s="11" t="s">
        <v>79</v>
      </c>
      <c r="AW91" s="11" t="s">
        <v>36</v>
      </c>
      <c r="AX91" s="11" t="s">
        <v>22</v>
      </c>
      <c r="AY91" s="187" t="s">
        <v>124</v>
      </c>
    </row>
    <row r="92" spans="2:65" s="1" customFormat="1" ht="20.25" customHeight="1">
      <c r="B92" s="162"/>
      <c r="C92" s="163" t="s">
        <v>209</v>
      </c>
      <c r="D92" s="163" t="s">
        <v>127</v>
      </c>
      <c r="E92" s="164" t="s">
        <v>210</v>
      </c>
      <c r="F92" s="165" t="s">
        <v>211</v>
      </c>
      <c r="G92" s="166" t="s">
        <v>157</v>
      </c>
      <c r="H92" s="167">
        <v>345.5</v>
      </c>
      <c r="I92" s="168"/>
      <c r="J92" s="169">
        <f>ROUND(I92*H92,2)</f>
        <v>0</v>
      </c>
      <c r="K92" s="165" t="s">
        <v>20</v>
      </c>
      <c r="L92" s="32"/>
      <c r="M92" s="170" t="s">
        <v>20</v>
      </c>
      <c r="N92" s="171" t="s">
        <v>43</v>
      </c>
      <c r="O92" s="33"/>
      <c r="P92" s="172">
        <f>O92*H92</f>
        <v>0</v>
      </c>
      <c r="Q92" s="172">
        <v>0</v>
      </c>
      <c r="R92" s="172">
        <f>Q92*H92</f>
        <v>0</v>
      </c>
      <c r="S92" s="172">
        <v>0</v>
      </c>
      <c r="T92" s="173">
        <f>S92*H92</f>
        <v>0</v>
      </c>
      <c r="AR92" s="15" t="s">
        <v>85</v>
      </c>
      <c r="AT92" s="15" t="s">
        <v>127</v>
      </c>
      <c r="AU92" s="15" t="s">
        <v>79</v>
      </c>
      <c r="AY92" s="15" t="s">
        <v>124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5" t="s">
        <v>22</v>
      </c>
      <c r="BK92" s="174">
        <f>ROUND(I92*H92,2)</f>
        <v>0</v>
      </c>
      <c r="BL92" s="15" t="s">
        <v>85</v>
      </c>
      <c r="BM92" s="15" t="s">
        <v>212</v>
      </c>
    </row>
    <row r="93" spans="2:47" s="1" customFormat="1" ht="24">
      <c r="B93" s="32"/>
      <c r="D93" s="175" t="s">
        <v>132</v>
      </c>
      <c r="F93" s="176" t="s">
        <v>213</v>
      </c>
      <c r="I93" s="136"/>
      <c r="L93" s="32"/>
      <c r="M93" s="61"/>
      <c r="N93" s="33"/>
      <c r="O93" s="33"/>
      <c r="P93" s="33"/>
      <c r="Q93" s="33"/>
      <c r="R93" s="33"/>
      <c r="S93" s="33"/>
      <c r="T93" s="62"/>
      <c r="AT93" s="15" t="s">
        <v>132</v>
      </c>
      <c r="AU93" s="15" t="s">
        <v>79</v>
      </c>
    </row>
    <row r="94" spans="2:65" s="1" customFormat="1" ht="20.25" customHeight="1">
      <c r="B94" s="162"/>
      <c r="C94" s="163" t="s">
        <v>214</v>
      </c>
      <c r="D94" s="163" t="s">
        <v>127</v>
      </c>
      <c r="E94" s="164" t="s">
        <v>215</v>
      </c>
      <c r="F94" s="165" t="s">
        <v>216</v>
      </c>
      <c r="G94" s="166" t="s">
        <v>157</v>
      </c>
      <c r="H94" s="167">
        <v>34.5</v>
      </c>
      <c r="I94" s="168"/>
      <c r="J94" s="169">
        <f>ROUND(I94*H94,2)</f>
        <v>0</v>
      </c>
      <c r="K94" s="165" t="s">
        <v>20</v>
      </c>
      <c r="L94" s="32"/>
      <c r="M94" s="170" t="s">
        <v>20</v>
      </c>
      <c r="N94" s="171" t="s">
        <v>43</v>
      </c>
      <c r="O94" s="33"/>
      <c r="P94" s="172">
        <f>O94*H94</f>
        <v>0</v>
      </c>
      <c r="Q94" s="172">
        <v>0</v>
      </c>
      <c r="R94" s="172">
        <f>Q94*H94</f>
        <v>0</v>
      </c>
      <c r="S94" s="172">
        <v>0</v>
      </c>
      <c r="T94" s="173">
        <f>S94*H94</f>
        <v>0</v>
      </c>
      <c r="AR94" s="15" t="s">
        <v>85</v>
      </c>
      <c r="AT94" s="15" t="s">
        <v>127</v>
      </c>
      <c r="AU94" s="15" t="s">
        <v>79</v>
      </c>
      <c r="AY94" s="15" t="s">
        <v>124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5" t="s">
        <v>22</v>
      </c>
      <c r="BK94" s="174">
        <f>ROUND(I94*H94,2)</f>
        <v>0</v>
      </c>
      <c r="BL94" s="15" t="s">
        <v>85</v>
      </c>
      <c r="BM94" s="15" t="s">
        <v>217</v>
      </c>
    </row>
    <row r="95" spans="2:47" s="1" customFormat="1" ht="24">
      <c r="B95" s="32"/>
      <c r="D95" s="177" t="s">
        <v>132</v>
      </c>
      <c r="F95" s="178" t="s">
        <v>218</v>
      </c>
      <c r="I95" s="136"/>
      <c r="L95" s="32"/>
      <c r="M95" s="61"/>
      <c r="N95" s="33"/>
      <c r="O95" s="33"/>
      <c r="P95" s="33"/>
      <c r="Q95" s="33"/>
      <c r="R95" s="33"/>
      <c r="S95" s="33"/>
      <c r="T95" s="62"/>
      <c r="AT95" s="15" t="s">
        <v>132</v>
      </c>
      <c r="AU95" s="15" t="s">
        <v>79</v>
      </c>
    </row>
    <row r="96" spans="2:51" s="11" customFormat="1" ht="12">
      <c r="B96" s="179"/>
      <c r="D96" s="175" t="s">
        <v>160</v>
      </c>
      <c r="E96" s="180" t="s">
        <v>20</v>
      </c>
      <c r="F96" s="181" t="s">
        <v>219</v>
      </c>
      <c r="H96" s="182">
        <v>34.5</v>
      </c>
      <c r="I96" s="183"/>
      <c r="L96" s="179"/>
      <c r="M96" s="184"/>
      <c r="N96" s="185"/>
      <c r="O96" s="185"/>
      <c r="P96" s="185"/>
      <c r="Q96" s="185"/>
      <c r="R96" s="185"/>
      <c r="S96" s="185"/>
      <c r="T96" s="186"/>
      <c r="AT96" s="187" t="s">
        <v>160</v>
      </c>
      <c r="AU96" s="187" t="s">
        <v>79</v>
      </c>
      <c r="AV96" s="11" t="s">
        <v>79</v>
      </c>
      <c r="AW96" s="11" t="s">
        <v>36</v>
      </c>
      <c r="AX96" s="11" t="s">
        <v>22</v>
      </c>
      <c r="AY96" s="187" t="s">
        <v>124</v>
      </c>
    </row>
    <row r="97" spans="2:65" s="1" customFormat="1" ht="20.25" customHeight="1">
      <c r="B97" s="162"/>
      <c r="C97" s="163" t="s">
        <v>88</v>
      </c>
      <c r="D97" s="163" t="s">
        <v>127</v>
      </c>
      <c r="E97" s="164" t="s">
        <v>220</v>
      </c>
      <c r="F97" s="165" t="s">
        <v>221</v>
      </c>
      <c r="G97" s="166" t="s">
        <v>130</v>
      </c>
      <c r="H97" s="167">
        <v>412</v>
      </c>
      <c r="I97" s="168"/>
      <c r="J97" s="169">
        <f>ROUND(I97*H97,2)</f>
        <v>0</v>
      </c>
      <c r="K97" s="165" t="s">
        <v>20</v>
      </c>
      <c r="L97" s="32"/>
      <c r="M97" s="170" t="s">
        <v>20</v>
      </c>
      <c r="N97" s="171" t="s">
        <v>43</v>
      </c>
      <c r="O97" s="33"/>
      <c r="P97" s="172">
        <f>O97*H97</f>
        <v>0</v>
      </c>
      <c r="Q97" s="172">
        <v>0</v>
      </c>
      <c r="R97" s="172">
        <f>Q97*H97</f>
        <v>0</v>
      </c>
      <c r="S97" s="172">
        <v>0</v>
      </c>
      <c r="T97" s="173">
        <f>S97*H97</f>
        <v>0</v>
      </c>
      <c r="AR97" s="15" t="s">
        <v>85</v>
      </c>
      <c r="AT97" s="15" t="s">
        <v>127</v>
      </c>
      <c r="AU97" s="15" t="s">
        <v>79</v>
      </c>
      <c r="AY97" s="15" t="s">
        <v>124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5" t="s">
        <v>22</v>
      </c>
      <c r="BK97" s="174">
        <f>ROUND(I97*H97,2)</f>
        <v>0</v>
      </c>
      <c r="BL97" s="15" t="s">
        <v>85</v>
      </c>
      <c r="BM97" s="15" t="s">
        <v>222</v>
      </c>
    </row>
    <row r="98" spans="2:47" s="1" customFormat="1" ht="12">
      <c r="B98" s="32"/>
      <c r="D98" s="175" t="s">
        <v>132</v>
      </c>
      <c r="F98" s="176" t="s">
        <v>223</v>
      </c>
      <c r="I98" s="136"/>
      <c r="L98" s="32"/>
      <c r="M98" s="61"/>
      <c r="N98" s="33"/>
      <c r="O98" s="33"/>
      <c r="P98" s="33"/>
      <c r="Q98" s="33"/>
      <c r="R98" s="33"/>
      <c r="S98" s="33"/>
      <c r="T98" s="62"/>
      <c r="AT98" s="15" t="s">
        <v>132</v>
      </c>
      <c r="AU98" s="15" t="s">
        <v>79</v>
      </c>
    </row>
    <row r="99" spans="2:65" s="1" customFormat="1" ht="20.25" customHeight="1">
      <c r="B99" s="162"/>
      <c r="C99" s="163" t="s">
        <v>126</v>
      </c>
      <c r="D99" s="163" t="s">
        <v>127</v>
      </c>
      <c r="E99" s="164" t="s">
        <v>224</v>
      </c>
      <c r="F99" s="165" t="s">
        <v>225</v>
      </c>
      <c r="G99" s="166" t="s">
        <v>130</v>
      </c>
      <c r="H99" s="167">
        <v>605</v>
      </c>
      <c r="I99" s="168"/>
      <c r="J99" s="169">
        <f>ROUND(I99*H99,2)</f>
        <v>0</v>
      </c>
      <c r="K99" s="165" t="s">
        <v>20</v>
      </c>
      <c r="L99" s="32"/>
      <c r="M99" s="170" t="s">
        <v>20</v>
      </c>
      <c r="N99" s="171" t="s">
        <v>43</v>
      </c>
      <c r="O99" s="33"/>
      <c r="P99" s="172">
        <f>O99*H99</f>
        <v>0</v>
      </c>
      <c r="Q99" s="172">
        <v>0</v>
      </c>
      <c r="R99" s="172">
        <f>Q99*H99</f>
        <v>0</v>
      </c>
      <c r="S99" s="172">
        <v>0</v>
      </c>
      <c r="T99" s="173">
        <f>S99*H99</f>
        <v>0</v>
      </c>
      <c r="AR99" s="15" t="s">
        <v>85</v>
      </c>
      <c r="AT99" s="15" t="s">
        <v>127</v>
      </c>
      <c r="AU99" s="15" t="s">
        <v>79</v>
      </c>
      <c r="AY99" s="15" t="s">
        <v>124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5" t="s">
        <v>22</v>
      </c>
      <c r="BK99" s="174">
        <f>ROUND(I99*H99,2)</f>
        <v>0</v>
      </c>
      <c r="BL99" s="15" t="s">
        <v>85</v>
      </c>
      <c r="BM99" s="15" t="s">
        <v>226</v>
      </c>
    </row>
    <row r="100" spans="2:47" s="1" customFormat="1" ht="24">
      <c r="B100" s="32"/>
      <c r="D100" s="177" t="s">
        <v>132</v>
      </c>
      <c r="F100" s="178" t="s">
        <v>227</v>
      </c>
      <c r="I100" s="136"/>
      <c r="L100" s="32"/>
      <c r="M100" s="190"/>
      <c r="N100" s="191"/>
      <c r="O100" s="191"/>
      <c r="P100" s="191"/>
      <c r="Q100" s="191"/>
      <c r="R100" s="191"/>
      <c r="S100" s="191"/>
      <c r="T100" s="192"/>
      <c r="AT100" s="15" t="s">
        <v>132</v>
      </c>
      <c r="AU100" s="15" t="s">
        <v>79</v>
      </c>
    </row>
    <row r="101" spans="2:12" s="1" customFormat="1" ht="6.75" customHeight="1">
      <c r="B101" s="47"/>
      <c r="C101" s="48"/>
      <c r="D101" s="48"/>
      <c r="E101" s="48"/>
      <c r="F101" s="48"/>
      <c r="G101" s="48"/>
      <c r="H101" s="48"/>
      <c r="I101" s="114"/>
      <c r="J101" s="48"/>
      <c r="K101" s="48"/>
      <c r="L101" s="32"/>
    </row>
    <row r="111" ht="12">
      <c r="AT111" s="193"/>
    </row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3"/>
      <c r="B1" s="252"/>
      <c r="C1" s="252"/>
      <c r="D1" s="251" t="s">
        <v>1</v>
      </c>
      <c r="E1" s="252"/>
      <c r="F1" s="253" t="s">
        <v>516</v>
      </c>
      <c r="G1" s="258" t="s">
        <v>517</v>
      </c>
      <c r="H1" s="258"/>
      <c r="I1" s="259"/>
      <c r="J1" s="253" t="s">
        <v>518</v>
      </c>
      <c r="K1" s="251" t="s">
        <v>94</v>
      </c>
      <c r="L1" s="253" t="s">
        <v>519</v>
      </c>
      <c r="M1" s="253"/>
      <c r="N1" s="253"/>
      <c r="O1" s="253"/>
      <c r="P1" s="253"/>
      <c r="Q1" s="253"/>
      <c r="R1" s="253"/>
      <c r="S1" s="253"/>
      <c r="T1" s="253"/>
      <c r="U1" s="249"/>
      <c r="V1" s="24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84</v>
      </c>
    </row>
    <row r="3" spans="2:46" ht="6.75" customHeight="1">
      <c r="B3" s="16"/>
      <c r="C3" s="17"/>
      <c r="D3" s="17"/>
      <c r="E3" s="17"/>
      <c r="F3" s="17"/>
      <c r="G3" s="17"/>
      <c r="H3" s="17"/>
      <c r="I3" s="91"/>
      <c r="J3" s="17"/>
      <c r="K3" s="18"/>
      <c r="AT3" s="15" t="s">
        <v>79</v>
      </c>
    </row>
    <row r="4" spans="2:46" ht="36.75" customHeight="1">
      <c r="B4" s="19"/>
      <c r="C4" s="20"/>
      <c r="D4" s="21" t="s">
        <v>95</v>
      </c>
      <c r="E4" s="20"/>
      <c r="F4" s="20"/>
      <c r="G4" s="20"/>
      <c r="H4" s="20"/>
      <c r="I4" s="92"/>
      <c r="J4" s="20"/>
      <c r="K4" s="22"/>
      <c r="M4" s="23" t="s">
        <v>10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92"/>
      <c r="J5" s="20"/>
      <c r="K5" s="22"/>
    </row>
    <row r="6" spans="2:11" ht="12.75">
      <c r="B6" s="19"/>
      <c r="C6" s="20"/>
      <c r="D6" s="28" t="s">
        <v>16</v>
      </c>
      <c r="E6" s="20"/>
      <c r="F6" s="20"/>
      <c r="G6" s="20"/>
      <c r="H6" s="20"/>
      <c r="I6" s="92"/>
      <c r="J6" s="20"/>
      <c r="K6" s="22"/>
    </row>
    <row r="7" spans="2:11" ht="20.25" customHeight="1">
      <c r="B7" s="19"/>
      <c r="C7" s="20"/>
      <c r="D7" s="20"/>
      <c r="E7" s="245" t="str">
        <f>'Rekapitulace stavby'!K6</f>
        <v>Retenční a protierozní opatření U buku - malá vodní nádrž</v>
      </c>
      <c r="F7" s="214"/>
      <c r="G7" s="214"/>
      <c r="H7" s="214"/>
      <c r="I7" s="92"/>
      <c r="J7" s="20"/>
      <c r="K7" s="22"/>
    </row>
    <row r="8" spans="2:11" s="1" customFormat="1" ht="12.75">
      <c r="B8" s="32"/>
      <c r="C8" s="33"/>
      <c r="D8" s="28" t="s">
        <v>96</v>
      </c>
      <c r="E8" s="33"/>
      <c r="F8" s="33"/>
      <c r="G8" s="33"/>
      <c r="H8" s="33"/>
      <c r="I8" s="93"/>
      <c r="J8" s="33"/>
      <c r="K8" s="36"/>
    </row>
    <row r="9" spans="2:11" s="1" customFormat="1" ht="36.75" customHeight="1">
      <c r="B9" s="32"/>
      <c r="C9" s="33"/>
      <c r="D9" s="33"/>
      <c r="E9" s="246" t="s">
        <v>228</v>
      </c>
      <c r="F9" s="221"/>
      <c r="G9" s="221"/>
      <c r="H9" s="221"/>
      <c r="I9" s="93"/>
      <c r="J9" s="33"/>
      <c r="K9" s="36"/>
    </row>
    <row r="10" spans="2:11" s="1" customFormat="1" ht="12">
      <c r="B10" s="32"/>
      <c r="C10" s="33"/>
      <c r="D10" s="33"/>
      <c r="E10" s="33"/>
      <c r="F10" s="33"/>
      <c r="G10" s="33"/>
      <c r="H10" s="33"/>
      <c r="I10" s="93"/>
      <c r="J10" s="33"/>
      <c r="K10" s="36"/>
    </row>
    <row r="11" spans="2:11" s="1" customFormat="1" ht="14.2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94" t="s">
        <v>21</v>
      </c>
      <c r="J11" s="26" t="s">
        <v>20</v>
      </c>
      <c r="K11" s="36"/>
    </row>
    <row r="12" spans="2:11" s="1" customFormat="1" ht="14.2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94" t="s">
        <v>25</v>
      </c>
      <c r="J12" s="95" t="str">
        <f>'Rekapitulace stavby'!AN8</f>
        <v>9.4.2014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93"/>
      <c r="J13" s="33"/>
      <c r="K13" s="36"/>
    </row>
    <row r="14" spans="2:11" s="1" customFormat="1" ht="14.25" customHeight="1">
      <c r="B14" s="32"/>
      <c r="C14" s="33"/>
      <c r="D14" s="28" t="s">
        <v>29</v>
      </c>
      <c r="E14" s="33"/>
      <c r="F14" s="33"/>
      <c r="G14" s="33"/>
      <c r="H14" s="33"/>
      <c r="I14" s="94" t="s">
        <v>30</v>
      </c>
      <c r="J14" s="26">
        <f>IF('Rekapitulace stavby'!AN10="","",'Rekapitulace stavby'!AN10)</f>
      </c>
      <c r="K14" s="36"/>
    </row>
    <row r="15" spans="2:11" s="1" customFormat="1" ht="18" customHeight="1">
      <c r="B15" s="32"/>
      <c r="C15" s="33"/>
      <c r="D15" s="33"/>
      <c r="E15" s="26" t="str">
        <f>IF('Rekapitulace stavby'!E11="","",'Rekapitulace stavby'!E11)</f>
        <v> </v>
      </c>
      <c r="F15" s="33"/>
      <c r="G15" s="33"/>
      <c r="H15" s="33"/>
      <c r="I15" s="94" t="s">
        <v>32</v>
      </c>
      <c r="J15" s="26">
        <f>IF('Rekapitulace stavby'!AN11="","",'Rekapitulace stavby'!AN11)</f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93"/>
      <c r="J16" s="33"/>
      <c r="K16" s="36"/>
    </row>
    <row r="17" spans="2:11" s="1" customFormat="1" ht="14.25" customHeight="1">
      <c r="B17" s="32"/>
      <c r="C17" s="33"/>
      <c r="D17" s="28" t="s">
        <v>33</v>
      </c>
      <c r="E17" s="33"/>
      <c r="F17" s="33"/>
      <c r="G17" s="33"/>
      <c r="H17" s="33"/>
      <c r="I17" s="94" t="s">
        <v>30</v>
      </c>
      <c r="J17" s="26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6">
        <f>IF('Rekapitulace stavby'!E14="Vyplň údaj","",IF('Rekapitulace stavby'!E14="","",'Rekapitulace stavby'!E14))</f>
      </c>
      <c r="F18" s="33"/>
      <c r="G18" s="33"/>
      <c r="H18" s="33"/>
      <c r="I18" s="94" t="s">
        <v>32</v>
      </c>
      <c r="J18" s="26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93"/>
      <c r="J19" s="33"/>
      <c r="K19" s="36"/>
    </row>
    <row r="20" spans="2:11" s="1" customFormat="1" ht="14.25" customHeight="1">
      <c r="B20" s="32"/>
      <c r="C20" s="33"/>
      <c r="D20" s="28" t="s">
        <v>35</v>
      </c>
      <c r="E20" s="33"/>
      <c r="F20" s="33"/>
      <c r="G20" s="33"/>
      <c r="H20" s="33"/>
      <c r="I20" s="94" t="s">
        <v>30</v>
      </c>
      <c r="J20" s="26">
        <f>IF('Rekapitulace stavby'!AN16="","",'Rekapitulace stavby'!AN16)</f>
      </c>
      <c r="K20" s="36"/>
    </row>
    <row r="21" spans="2:11" s="1" customFormat="1" ht="18" customHeight="1">
      <c r="B21" s="32"/>
      <c r="C21" s="33"/>
      <c r="D21" s="33"/>
      <c r="E21" s="26" t="str">
        <f>IF('Rekapitulace stavby'!E17="","",'Rekapitulace stavby'!E17)</f>
        <v> </v>
      </c>
      <c r="F21" s="33"/>
      <c r="G21" s="33"/>
      <c r="H21" s="33"/>
      <c r="I21" s="94" t="s">
        <v>32</v>
      </c>
      <c r="J21" s="26">
        <f>IF('Rekapitulace stavby'!AN17="","",'Rekapitulace stavby'!AN17)</f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93"/>
      <c r="J22" s="33"/>
      <c r="K22" s="36"/>
    </row>
    <row r="23" spans="2:11" s="1" customFormat="1" ht="14.25" customHeight="1">
      <c r="B23" s="32"/>
      <c r="C23" s="33"/>
      <c r="D23" s="28" t="s">
        <v>37</v>
      </c>
      <c r="E23" s="33"/>
      <c r="F23" s="33"/>
      <c r="G23" s="33"/>
      <c r="H23" s="33"/>
      <c r="I23" s="93"/>
      <c r="J23" s="33"/>
      <c r="K23" s="36"/>
    </row>
    <row r="24" spans="2:11" s="6" customFormat="1" ht="20.25" customHeight="1">
      <c r="B24" s="96"/>
      <c r="C24" s="97"/>
      <c r="D24" s="97"/>
      <c r="E24" s="217" t="s">
        <v>20</v>
      </c>
      <c r="F24" s="247"/>
      <c r="G24" s="247"/>
      <c r="H24" s="247"/>
      <c r="I24" s="98"/>
      <c r="J24" s="97"/>
      <c r="K24" s="99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93"/>
      <c r="J25" s="33"/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100"/>
      <c r="J26" s="59"/>
      <c r="K26" s="101"/>
    </row>
    <row r="27" spans="2:11" s="1" customFormat="1" ht="24.75" customHeight="1">
      <c r="B27" s="32"/>
      <c r="C27" s="33"/>
      <c r="D27" s="102" t="s">
        <v>38</v>
      </c>
      <c r="E27" s="33"/>
      <c r="F27" s="33"/>
      <c r="G27" s="33"/>
      <c r="H27" s="33"/>
      <c r="I27" s="93"/>
      <c r="J27" s="103">
        <f>ROUND(J81,2)</f>
        <v>0</v>
      </c>
      <c r="K27" s="36"/>
    </row>
    <row r="28" spans="2:11" s="1" customFormat="1" ht="6.75" customHeight="1">
      <c r="B28" s="32"/>
      <c r="C28" s="33"/>
      <c r="D28" s="59"/>
      <c r="E28" s="59"/>
      <c r="F28" s="59"/>
      <c r="G28" s="59"/>
      <c r="H28" s="59"/>
      <c r="I28" s="100"/>
      <c r="J28" s="59"/>
      <c r="K28" s="101"/>
    </row>
    <row r="29" spans="2:11" s="1" customFormat="1" ht="14.25" customHeight="1">
      <c r="B29" s="32"/>
      <c r="C29" s="33"/>
      <c r="D29" s="33"/>
      <c r="E29" s="33"/>
      <c r="F29" s="37" t="s">
        <v>40</v>
      </c>
      <c r="G29" s="33"/>
      <c r="H29" s="33"/>
      <c r="I29" s="104" t="s">
        <v>39</v>
      </c>
      <c r="J29" s="37" t="s">
        <v>41</v>
      </c>
      <c r="K29" s="36"/>
    </row>
    <row r="30" spans="2:11" s="1" customFormat="1" ht="14.25" customHeight="1">
      <c r="B30" s="32"/>
      <c r="C30" s="33"/>
      <c r="D30" s="40" t="s">
        <v>42</v>
      </c>
      <c r="E30" s="40" t="s">
        <v>43</v>
      </c>
      <c r="F30" s="105">
        <f>ROUND(SUM(BE81:BE103),2)</f>
        <v>0</v>
      </c>
      <c r="G30" s="33"/>
      <c r="H30" s="33"/>
      <c r="I30" s="106">
        <v>0.21</v>
      </c>
      <c r="J30" s="105">
        <f>ROUND(ROUND((SUM(BE81:BE103)),2)*I30,2)</f>
        <v>0</v>
      </c>
      <c r="K30" s="36"/>
    </row>
    <row r="31" spans="2:11" s="1" customFormat="1" ht="14.25" customHeight="1">
      <c r="B31" s="32"/>
      <c r="C31" s="33"/>
      <c r="D31" s="33"/>
      <c r="E31" s="40" t="s">
        <v>44</v>
      </c>
      <c r="F31" s="105">
        <f>ROUND(SUM(BF81:BF103),2)</f>
        <v>0</v>
      </c>
      <c r="G31" s="33"/>
      <c r="H31" s="33"/>
      <c r="I31" s="106">
        <v>0.15</v>
      </c>
      <c r="J31" s="105">
        <f>ROUND(ROUND((SUM(BF81:BF103)),2)*I31,2)</f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45</v>
      </c>
      <c r="F32" s="105">
        <f>ROUND(SUM(BG81:BG103),2)</f>
        <v>0</v>
      </c>
      <c r="G32" s="33"/>
      <c r="H32" s="33"/>
      <c r="I32" s="106">
        <v>0.21</v>
      </c>
      <c r="J32" s="105">
        <v>0</v>
      </c>
      <c r="K32" s="36"/>
    </row>
    <row r="33" spans="2:11" s="1" customFormat="1" ht="14.25" customHeight="1" hidden="1">
      <c r="B33" s="32"/>
      <c r="C33" s="33"/>
      <c r="D33" s="33"/>
      <c r="E33" s="40" t="s">
        <v>46</v>
      </c>
      <c r="F33" s="105">
        <f>ROUND(SUM(BH81:BH103),2)</f>
        <v>0</v>
      </c>
      <c r="G33" s="33"/>
      <c r="H33" s="33"/>
      <c r="I33" s="106">
        <v>0.15</v>
      </c>
      <c r="J33" s="10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47</v>
      </c>
      <c r="F34" s="105">
        <f>ROUND(SUM(BI81:BI103),2)</f>
        <v>0</v>
      </c>
      <c r="G34" s="33"/>
      <c r="H34" s="33"/>
      <c r="I34" s="106">
        <v>0</v>
      </c>
      <c r="J34" s="10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93"/>
      <c r="J35" s="33"/>
      <c r="K35" s="36"/>
    </row>
    <row r="36" spans="2:11" s="1" customFormat="1" ht="24.75" customHeight="1">
      <c r="B36" s="32"/>
      <c r="C36" s="107"/>
      <c r="D36" s="108" t="s">
        <v>48</v>
      </c>
      <c r="E36" s="63"/>
      <c r="F36" s="63"/>
      <c r="G36" s="109" t="s">
        <v>49</v>
      </c>
      <c r="H36" s="110" t="s">
        <v>50</v>
      </c>
      <c r="I36" s="111"/>
      <c r="J36" s="112">
        <f>SUM(J27:J34)</f>
        <v>0</v>
      </c>
      <c r="K36" s="113"/>
    </row>
    <row r="37" spans="2:11" s="1" customFormat="1" ht="14.25" customHeight="1">
      <c r="B37" s="47"/>
      <c r="C37" s="48"/>
      <c r="D37" s="48"/>
      <c r="E37" s="48"/>
      <c r="F37" s="48"/>
      <c r="G37" s="48"/>
      <c r="H37" s="48"/>
      <c r="I37" s="114"/>
      <c r="J37" s="48"/>
      <c r="K37" s="49"/>
    </row>
    <row r="41" spans="2:11" s="1" customFormat="1" ht="6.75" customHeight="1">
      <c r="B41" s="50"/>
      <c r="C41" s="51"/>
      <c r="D41" s="51"/>
      <c r="E41" s="51"/>
      <c r="F41" s="51"/>
      <c r="G41" s="51"/>
      <c r="H41" s="51"/>
      <c r="I41" s="115"/>
      <c r="J41" s="51"/>
      <c r="K41" s="116"/>
    </row>
    <row r="42" spans="2:11" s="1" customFormat="1" ht="36.75" customHeight="1">
      <c r="B42" s="32"/>
      <c r="C42" s="21" t="s">
        <v>98</v>
      </c>
      <c r="D42" s="33"/>
      <c r="E42" s="33"/>
      <c r="F42" s="33"/>
      <c r="G42" s="33"/>
      <c r="H42" s="33"/>
      <c r="I42" s="9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93"/>
      <c r="J43" s="33"/>
      <c r="K43" s="36"/>
    </row>
    <row r="44" spans="2:11" s="1" customFormat="1" ht="14.25" customHeight="1">
      <c r="B44" s="32"/>
      <c r="C44" s="28" t="s">
        <v>16</v>
      </c>
      <c r="D44" s="33"/>
      <c r="E44" s="33"/>
      <c r="F44" s="33"/>
      <c r="G44" s="33"/>
      <c r="H44" s="33"/>
      <c r="I44" s="93"/>
      <c r="J44" s="33"/>
      <c r="K44" s="36"/>
    </row>
    <row r="45" spans="2:11" s="1" customFormat="1" ht="20.25" customHeight="1">
      <c r="B45" s="32"/>
      <c r="C45" s="33"/>
      <c r="D45" s="33"/>
      <c r="E45" s="245" t="str">
        <f>E7</f>
        <v>Retenční a protierozní opatření U buku - malá vodní nádrž</v>
      </c>
      <c r="F45" s="221"/>
      <c r="G45" s="221"/>
      <c r="H45" s="221"/>
      <c r="I45" s="93"/>
      <c r="J45" s="33"/>
      <c r="K45" s="36"/>
    </row>
    <row r="46" spans="2:11" s="1" customFormat="1" ht="14.25" customHeight="1">
      <c r="B46" s="32"/>
      <c r="C46" s="28" t="s">
        <v>96</v>
      </c>
      <c r="D46" s="33"/>
      <c r="E46" s="33"/>
      <c r="F46" s="33"/>
      <c r="G46" s="33"/>
      <c r="H46" s="33"/>
      <c r="I46" s="93"/>
      <c r="J46" s="33"/>
      <c r="K46" s="36"/>
    </row>
    <row r="47" spans="2:11" s="1" customFormat="1" ht="21.75" customHeight="1">
      <c r="B47" s="32"/>
      <c r="C47" s="33"/>
      <c r="D47" s="33"/>
      <c r="E47" s="246" t="str">
        <f>E9</f>
        <v>3 - výstavba hráze</v>
      </c>
      <c r="F47" s="221"/>
      <c r="G47" s="221"/>
      <c r="H47" s="221"/>
      <c r="I47" s="9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93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Těchobuz</v>
      </c>
      <c r="G49" s="33"/>
      <c r="H49" s="33"/>
      <c r="I49" s="94" t="s">
        <v>25</v>
      </c>
      <c r="J49" s="95" t="str">
        <f>IF(J12="","",J12)</f>
        <v>9.4.2014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93"/>
      <c r="J50" s="33"/>
      <c r="K50" s="36"/>
    </row>
    <row r="51" spans="2:11" s="1" customFormat="1" ht="12.75">
      <c r="B51" s="32"/>
      <c r="C51" s="28" t="s">
        <v>29</v>
      </c>
      <c r="D51" s="33"/>
      <c r="E51" s="33"/>
      <c r="F51" s="26" t="str">
        <f>E15</f>
        <v> </v>
      </c>
      <c r="G51" s="33"/>
      <c r="H51" s="33"/>
      <c r="I51" s="94" t="s">
        <v>35</v>
      </c>
      <c r="J51" s="26" t="str">
        <f>E21</f>
        <v> </v>
      </c>
      <c r="K51" s="36"/>
    </row>
    <row r="52" spans="2:11" s="1" customFormat="1" ht="14.25" customHeight="1">
      <c r="B52" s="32"/>
      <c r="C52" s="28" t="s">
        <v>33</v>
      </c>
      <c r="D52" s="33"/>
      <c r="E52" s="33"/>
      <c r="F52" s="26">
        <f>IF(E18="","",E18)</f>
      </c>
      <c r="G52" s="33"/>
      <c r="H52" s="33"/>
      <c r="I52" s="9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93"/>
      <c r="J53" s="33"/>
      <c r="K53" s="36"/>
    </row>
    <row r="54" spans="2:11" s="1" customFormat="1" ht="29.25" customHeight="1">
      <c r="B54" s="32"/>
      <c r="C54" s="117" t="s">
        <v>99</v>
      </c>
      <c r="D54" s="107"/>
      <c r="E54" s="107"/>
      <c r="F54" s="107"/>
      <c r="G54" s="107"/>
      <c r="H54" s="107"/>
      <c r="I54" s="118"/>
      <c r="J54" s="119" t="s">
        <v>100</v>
      </c>
      <c r="K54" s="120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93"/>
      <c r="J55" s="33"/>
      <c r="K55" s="36"/>
    </row>
    <row r="56" spans="2:47" s="1" customFormat="1" ht="29.25" customHeight="1">
      <c r="B56" s="32"/>
      <c r="C56" s="121" t="s">
        <v>101</v>
      </c>
      <c r="D56" s="33"/>
      <c r="E56" s="33"/>
      <c r="F56" s="33"/>
      <c r="G56" s="33"/>
      <c r="H56" s="33"/>
      <c r="I56" s="93"/>
      <c r="J56" s="103">
        <f>J81</f>
        <v>0</v>
      </c>
      <c r="K56" s="36"/>
      <c r="AU56" s="15" t="s">
        <v>102</v>
      </c>
    </row>
    <row r="57" spans="2:11" s="7" customFormat="1" ht="24.75" customHeight="1">
      <c r="B57" s="122"/>
      <c r="C57" s="123"/>
      <c r="D57" s="124" t="s">
        <v>103</v>
      </c>
      <c r="E57" s="125"/>
      <c r="F57" s="125"/>
      <c r="G57" s="125"/>
      <c r="H57" s="125"/>
      <c r="I57" s="126"/>
      <c r="J57" s="127">
        <f>J82</f>
        <v>0</v>
      </c>
      <c r="K57" s="128"/>
    </row>
    <row r="58" spans="2:11" s="8" customFormat="1" ht="19.5" customHeight="1">
      <c r="B58" s="129"/>
      <c r="C58" s="130"/>
      <c r="D58" s="131" t="s">
        <v>104</v>
      </c>
      <c r="E58" s="132"/>
      <c r="F58" s="132"/>
      <c r="G58" s="132"/>
      <c r="H58" s="132"/>
      <c r="I58" s="133"/>
      <c r="J58" s="134">
        <f>J83</f>
        <v>0</v>
      </c>
      <c r="K58" s="135"/>
    </row>
    <row r="59" spans="2:11" s="8" customFormat="1" ht="19.5" customHeight="1">
      <c r="B59" s="129"/>
      <c r="C59" s="130"/>
      <c r="D59" s="131" t="s">
        <v>229</v>
      </c>
      <c r="E59" s="132"/>
      <c r="F59" s="132"/>
      <c r="G59" s="132"/>
      <c r="H59" s="132"/>
      <c r="I59" s="133"/>
      <c r="J59" s="134">
        <f>J93</f>
        <v>0</v>
      </c>
      <c r="K59" s="135"/>
    </row>
    <row r="60" spans="2:11" s="8" customFormat="1" ht="19.5" customHeight="1">
      <c r="B60" s="129"/>
      <c r="C60" s="130"/>
      <c r="D60" s="131" t="s">
        <v>230</v>
      </c>
      <c r="E60" s="132"/>
      <c r="F60" s="132"/>
      <c r="G60" s="132"/>
      <c r="H60" s="132"/>
      <c r="I60" s="133"/>
      <c r="J60" s="134">
        <f>J100</f>
        <v>0</v>
      </c>
      <c r="K60" s="135"/>
    </row>
    <row r="61" spans="2:11" s="8" customFormat="1" ht="14.25" customHeight="1">
      <c r="B61" s="129"/>
      <c r="C61" s="130"/>
      <c r="D61" s="131" t="s">
        <v>231</v>
      </c>
      <c r="E61" s="132"/>
      <c r="F61" s="132"/>
      <c r="G61" s="132"/>
      <c r="H61" s="132"/>
      <c r="I61" s="133"/>
      <c r="J61" s="134">
        <f>J101</f>
        <v>0</v>
      </c>
      <c r="K61" s="135"/>
    </row>
    <row r="62" spans="2:11" s="1" customFormat="1" ht="21.75" customHeight="1">
      <c r="B62" s="32"/>
      <c r="C62" s="33"/>
      <c r="D62" s="33"/>
      <c r="E62" s="33"/>
      <c r="F62" s="33"/>
      <c r="G62" s="33"/>
      <c r="H62" s="33"/>
      <c r="I62" s="93"/>
      <c r="J62" s="33"/>
      <c r="K62" s="36"/>
    </row>
    <row r="63" spans="2:11" s="1" customFormat="1" ht="6.75" customHeight="1">
      <c r="B63" s="47"/>
      <c r="C63" s="48"/>
      <c r="D63" s="48"/>
      <c r="E63" s="48"/>
      <c r="F63" s="48"/>
      <c r="G63" s="48"/>
      <c r="H63" s="48"/>
      <c r="I63" s="114"/>
      <c r="J63" s="48"/>
      <c r="K63" s="49"/>
    </row>
    <row r="67" spans="2:12" s="1" customFormat="1" ht="6.75" customHeight="1">
      <c r="B67" s="50"/>
      <c r="C67" s="51"/>
      <c r="D67" s="51"/>
      <c r="E67" s="51"/>
      <c r="F67" s="51"/>
      <c r="G67" s="51"/>
      <c r="H67" s="51"/>
      <c r="I67" s="115"/>
      <c r="J67" s="51"/>
      <c r="K67" s="51"/>
      <c r="L67" s="32"/>
    </row>
    <row r="68" spans="2:12" s="1" customFormat="1" ht="36.75" customHeight="1">
      <c r="B68" s="32"/>
      <c r="C68" s="52" t="s">
        <v>108</v>
      </c>
      <c r="I68" s="136"/>
      <c r="L68" s="32"/>
    </row>
    <row r="69" spans="2:12" s="1" customFormat="1" ht="6.75" customHeight="1">
      <c r="B69" s="32"/>
      <c r="I69" s="136"/>
      <c r="L69" s="32"/>
    </row>
    <row r="70" spans="2:12" s="1" customFormat="1" ht="14.25" customHeight="1">
      <c r="B70" s="32"/>
      <c r="C70" s="54" t="s">
        <v>16</v>
      </c>
      <c r="I70" s="136"/>
      <c r="L70" s="32"/>
    </row>
    <row r="71" spans="2:12" s="1" customFormat="1" ht="20.25" customHeight="1">
      <c r="B71" s="32"/>
      <c r="E71" s="248" t="str">
        <f>E7</f>
        <v>Retenční a protierozní opatření U buku - malá vodní nádrž</v>
      </c>
      <c r="F71" s="211"/>
      <c r="G71" s="211"/>
      <c r="H71" s="211"/>
      <c r="I71" s="136"/>
      <c r="L71" s="32"/>
    </row>
    <row r="72" spans="2:12" s="1" customFormat="1" ht="14.25" customHeight="1">
      <c r="B72" s="32"/>
      <c r="C72" s="54" t="s">
        <v>96</v>
      </c>
      <c r="I72" s="136"/>
      <c r="L72" s="32"/>
    </row>
    <row r="73" spans="2:12" s="1" customFormat="1" ht="21.75" customHeight="1">
      <c r="B73" s="32"/>
      <c r="E73" s="229" t="str">
        <f>E9</f>
        <v>3 - výstavba hráze</v>
      </c>
      <c r="F73" s="211"/>
      <c r="G73" s="211"/>
      <c r="H73" s="211"/>
      <c r="I73" s="136"/>
      <c r="L73" s="32"/>
    </row>
    <row r="74" spans="2:12" s="1" customFormat="1" ht="6.75" customHeight="1">
      <c r="B74" s="32"/>
      <c r="I74" s="136"/>
      <c r="L74" s="32"/>
    </row>
    <row r="75" spans="2:12" s="1" customFormat="1" ht="18" customHeight="1">
      <c r="B75" s="32"/>
      <c r="C75" s="54" t="s">
        <v>23</v>
      </c>
      <c r="F75" s="137" t="str">
        <f>F12</f>
        <v>Těchobuz</v>
      </c>
      <c r="I75" s="138" t="s">
        <v>25</v>
      </c>
      <c r="J75" s="58" t="str">
        <f>IF(J12="","",J12)</f>
        <v>9.4.2014</v>
      </c>
      <c r="L75" s="32"/>
    </row>
    <row r="76" spans="2:12" s="1" customFormat="1" ht="6.75" customHeight="1">
      <c r="B76" s="32"/>
      <c r="I76" s="136"/>
      <c r="L76" s="32"/>
    </row>
    <row r="77" spans="2:12" s="1" customFormat="1" ht="12.75">
      <c r="B77" s="32"/>
      <c r="C77" s="54" t="s">
        <v>29</v>
      </c>
      <c r="F77" s="137" t="str">
        <f>E15</f>
        <v> </v>
      </c>
      <c r="I77" s="138" t="s">
        <v>35</v>
      </c>
      <c r="J77" s="137" t="str">
        <f>E21</f>
        <v> </v>
      </c>
      <c r="L77" s="32"/>
    </row>
    <row r="78" spans="2:12" s="1" customFormat="1" ht="14.25" customHeight="1">
      <c r="B78" s="32"/>
      <c r="C78" s="54" t="s">
        <v>33</v>
      </c>
      <c r="F78" s="137">
        <f>IF(E18="","",E18)</f>
      </c>
      <c r="I78" s="136"/>
      <c r="L78" s="32"/>
    </row>
    <row r="79" spans="2:12" s="1" customFormat="1" ht="9.75" customHeight="1">
      <c r="B79" s="32"/>
      <c r="I79" s="136"/>
      <c r="L79" s="32"/>
    </row>
    <row r="80" spans="2:20" s="9" customFormat="1" ht="29.25" customHeight="1">
      <c r="B80" s="139"/>
      <c r="C80" s="140" t="s">
        <v>109</v>
      </c>
      <c r="D80" s="141" t="s">
        <v>57</v>
      </c>
      <c r="E80" s="141" t="s">
        <v>53</v>
      </c>
      <c r="F80" s="141" t="s">
        <v>110</v>
      </c>
      <c r="G80" s="141" t="s">
        <v>111</v>
      </c>
      <c r="H80" s="141" t="s">
        <v>112</v>
      </c>
      <c r="I80" s="142" t="s">
        <v>113</v>
      </c>
      <c r="J80" s="141" t="s">
        <v>100</v>
      </c>
      <c r="K80" s="143" t="s">
        <v>114</v>
      </c>
      <c r="L80" s="139"/>
      <c r="M80" s="65" t="s">
        <v>115</v>
      </c>
      <c r="N80" s="66" t="s">
        <v>42</v>
      </c>
      <c r="O80" s="66" t="s">
        <v>116</v>
      </c>
      <c r="P80" s="66" t="s">
        <v>117</v>
      </c>
      <c r="Q80" s="66" t="s">
        <v>118</v>
      </c>
      <c r="R80" s="66" t="s">
        <v>119</v>
      </c>
      <c r="S80" s="66" t="s">
        <v>120</v>
      </c>
      <c r="T80" s="67" t="s">
        <v>121</v>
      </c>
    </row>
    <row r="81" spans="2:63" s="1" customFormat="1" ht="29.25" customHeight="1">
      <c r="B81" s="32"/>
      <c r="C81" s="69" t="s">
        <v>101</v>
      </c>
      <c r="I81" s="136"/>
      <c r="J81" s="144">
        <f>BK81</f>
        <v>0</v>
      </c>
      <c r="L81" s="32"/>
      <c r="M81" s="68"/>
      <c r="N81" s="59"/>
      <c r="O81" s="59"/>
      <c r="P81" s="145">
        <f>P82</f>
        <v>0</v>
      </c>
      <c r="Q81" s="59"/>
      <c r="R81" s="145">
        <f>R82</f>
        <v>139.65</v>
      </c>
      <c r="S81" s="59"/>
      <c r="T81" s="146">
        <f>T82</f>
        <v>0</v>
      </c>
      <c r="AT81" s="15" t="s">
        <v>71</v>
      </c>
      <c r="AU81" s="15" t="s">
        <v>102</v>
      </c>
      <c r="BK81" s="147">
        <f>BK82</f>
        <v>0</v>
      </c>
    </row>
    <row r="82" spans="2:63" s="10" customFormat="1" ht="36.75" customHeight="1">
      <c r="B82" s="148"/>
      <c r="D82" s="149" t="s">
        <v>71</v>
      </c>
      <c r="E82" s="150" t="s">
        <v>122</v>
      </c>
      <c r="F82" s="150" t="s">
        <v>123</v>
      </c>
      <c r="I82" s="151"/>
      <c r="J82" s="152">
        <f>BK82</f>
        <v>0</v>
      </c>
      <c r="L82" s="148"/>
      <c r="M82" s="153"/>
      <c r="N82" s="154"/>
      <c r="O82" s="154"/>
      <c r="P82" s="155">
        <f>P83+P93+P100</f>
        <v>0</v>
      </c>
      <c r="Q82" s="154"/>
      <c r="R82" s="155">
        <f>R83+R93+R100</f>
        <v>139.65</v>
      </c>
      <c r="S82" s="154"/>
      <c r="T82" s="156">
        <f>T83+T93+T100</f>
        <v>0</v>
      </c>
      <c r="AR82" s="149" t="s">
        <v>22</v>
      </c>
      <c r="AT82" s="157" t="s">
        <v>71</v>
      </c>
      <c r="AU82" s="157" t="s">
        <v>72</v>
      </c>
      <c r="AY82" s="149" t="s">
        <v>124</v>
      </c>
      <c r="BK82" s="158">
        <f>BK83+BK93+BK100</f>
        <v>0</v>
      </c>
    </row>
    <row r="83" spans="2:63" s="10" customFormat="1" ht="19.5" customHeight="1">
      <c r="B83" s="148"/>
      <c r="D83" s="159" t="s">
        <v>71</v>
      </c>
      <c r="E83" s="160" t="s">
        <v>22</v>
      </c>
      <c r="F83" s="160" t="s">
        <v>125</v>
      </c>
      <c r="I83" s="151"/>
      <c r="J83" s="161">
        <f>BK83</f>
        <v>0</v>
      </c>
      <c r="L83" s="148"/>
      <c r="M83" s="153"/>
      <c r="N83" s="154"/>
      <c r="O83" s="154"/>
      <c r="P83" s="155">
        <f>SUM(P84:P92)</f>
        <v>0</v>
      </c>
      <c r="Q83" s="154"/>
      <c r="R83" s="155">
        <f>SUM(R84:R92)</f>
        <v>0</v>
      </c>
      <c r="S83" s="154"/>
      <c r="T83" s="156">
        <f>SUM(T84:T92)</f>
        <v>0</v>
      </c>
      <c r="AR83" s="149" t="s">
        <v>22</v>
      </c>
      <c r="AT83" s="157" t="s">
        <v>71</v>
      </c>
      <c r="AU83" s="157" t="s">
        <v>22</v>
      </c>
      <c r="AY83" s="149" t="s">
        <v>124</v>
      </c>
      <c r="BK83" s="158">
        <f>SUM(BK84:BK92)</f>
        <v>0</v>
      </c>
    </row>
    <row r="84" spans="2:65" s="1" customFormat="1" ht="28.5" customHeight="1">
      <c r="B84" s="162"/>
      <c r="C84" s="163" t="s">
        <v>22</v>
      </c>
      <c r="D84" s="163" t="s">
        <v>127</v>
      </c>
      <c r="E84" s="164" t="s">
        <v>232</v>
      </c>
      <c r="F84" s="165" t="s">
        <v>233</v>
      </c>
      <c r="G84" s="166" t="s">
        <v>157</v>
      </c>
      <c r="H84" s="167">
        <v>311</v>
      </c>
      <c r="I84" s="168"/>
      <c r="J84" s="169">
        <f>ROUND(I84*H84,2)</f>
        <v>0</v>
      </c>
      <c r="K84" s="165" t="s">
        <v>20</v>
      </c>
      <c r="L84" s="32"/>
      <c r="M84" s="170" t="s">
        <v>20</v>
      </c>
      <c r="N84" s="171" t="s">
        <v>43</v>
      </c>
      <c r="O84" s="33"/>
      <c r="P84" s="172">
        <f>O84*H84</f>
        <v>0</v>
      </c>
      <c r="Q84" s="172">
        <v>0</v>
      </c>
      <c r="R84" s="172">
        <f>Q84*H84</f>
        <v>0</v>
      </c>
      <c r="S84" s="172">
        <v>0</v>
      </c>
      <c r="T84" s="173">
        <f>S84*H84</f>
        <v>0</v>
      </c>
      <c r="AR84" s="15" t="s">
        <v>85</v>
      </c>
      <c r="AT84" s="15" t="s">
        <v>127</v>
      </c>
      <c r="AU84" s="15" t="s">
        <v>79</v>
      </c>
      <c r="AY84" s="15" t="s">
        <v>124</v>
      </c>
      <c r="BE84" s="174">
        <f>IF(N84="základní",J84,0)</f>
        <v>0</v>
      </c>
      <c r="BF84" s="174">
        <f>IF(N84="snížená",J84,0)</f>
        <v>0</v>
      </c>
      <c r="BG84" s="174">
        <f>IF(N84="zákl. přenesená",J84,0)</f>
        <v>0</v>
      </c>
      <c r="BH84" s="174">
        <f>IF(N84="sníž. přenesená",J84,0)</f>
        <v>0</v>
      </c>
      <c r="BI84" s="174">
        <f>IF(N84="nulová",J84,0)</f>
        <v>0</v>
      </c>
      <c r="BJ84" s="15" t="s">
        <v>22</v>
      </c>
      <c r="BK84" s="174">
        <f>ROUND(I84*H84,2)</f>
        <v>0</v>
      </c>
      <c r="BL84" s="15" t="s">
        <v>85</v>
      </c>
      <c r="BM84" s="15" t="s">
        <v>234</v>
      </c>
    </row>
    <row r="85" spans="2:47" s="1" customFormat="1" ht="36">
      <c r="B85" s="32"/>
      <c r="D85" s="177" t="s">
        <v>132</v>
      </c>
      <c r="F85" s="178" t="s">
        <v>235</v>
      </c>
      <c r="I85" s="136"/>
      <c r="L85" s="32"/>
      <c r="M85" s="61"/>
      <c r="N85" s="33"/>
      <c r="O85" s="33"/>
      <c r="P85" s="33"/>
      <c r="Q85" s="33"/>
      <c r="R85" s="33"/>
      <c r="S85" s="33"/>
      <c r="T85" s="62"/>
      <c r="AT85" s="15" t="s">
        <v>132</v>
      </c>
      <c r="AU85" s="15" t="s">
        <v>79</v>
      </c>
    </row>
    <row r="86" spans="2:51" s="11" customFormat="1" ht="12">
      <c r="B86" s="179"/>
      <c r="D86" s="175" t="s">
        <v>160</v>
      </c>
      <c r="E86" s="180" t="s">
        <v>20</v>
      </c>
      <c r="F86" s="181" t="s">
        <v>236</v>
      </c>
      <c r="H86" s="182">
        <v>311</v>
      </c>
      <c r="I86" s="183"/>
      <c r="L86" s="179"/>
      <c r="M86" s="184"/>
      <c r="N86" s="185"/>
      <c r="O86" s="185"/>
      <c r="P86" s="185"/>
      <c r="Q86" s="185"/>
      <c r="R86" s="185"/>
      <c r="S86" s="185"/>
      <c r="T86" s="186"/>
      <c r="AT86" s="187" t="s">
        <v>160</v>
      </c>
      <c r="AU86" s="187" t="s">
        <v>79</v>
      </c>
      <c r="AV86" s="11" t="s">
        <v>79</v>
      </c>
      <c r="AW86" s="11" t="s">
        <v>36</v>
      </c>
      <c r="AX86" s="11" t="s">
        <v>22</v>
      </c>
      <c r="AY86" s="187" t="s">
        <v>124</v>
      </c>
    </row>
    <row r="87" spans="2:65" s="1" customFormat="1" ht="20.25" customHeight="1">
      <c r="B87" s="162"/>
      <c r="C87" s="163" t="s">
        <v>82</v>
      </c>
      <c r="D87" s="163" t="s">
        <v>127</v>
      </c>
      <c r="E87" s="164" t="s">
        <v>237</v>
      </c>
      <c r="F87" s="165" t="s">
        <v>238</v>
      </c>
      <c r="G87" s="166" t="s">
        <v>130</v>
      </c>
      <c r="H87" s="167">
        <v>180</v>
      </c>
      <c r="I87" s="168"/>
      <c r="J87" s="169">
        <f>ROUND(I87*H87,2)</f>
        <v>0</v>
      </c>
      <c r="K87" s="165" t="s">
        <v>20</v>
      </c>
      <c r="L87" s="32"/>
      <c r="M87" s="170" t="s">
        <v>20</v>
      </c>
      <c r="N87" s="171" t="s">
        <v>43</v>
      </c>
      <c r="O87" s="33"/>
      <c r="P87" s="172">
        <f>O87*H87</f>
        <v>0</v>
      </c>
      <c r="Q87" s="172">
        <v>0</v>
      </c>
      <c r="R87" s="172">
        <f>Q87*H87</f>
        <v>0</v>
      </c>
      <c r="S87" s="172">
        <v>0</v>
      </c>
      <c r="T87" s="173">
        <f>S87*H87</f>
        <v>0</v>
      </c>
      <c r="AR87" s="15" t="s">
        <v>85</v>
      </c>
      <c r="AT87" s="15" t="s">
        <v>127</v>
      </c>
      <c r="AU87" s="15" t="s">
        <v>79</v>
      </c>
      <c r="AY87" s="15" t="s">
        <v>124</v>
      </c>
      <c r="BE87" s="174">
        <f>IF(N87="základní",J87,0)</f>
        <v>0</v>
      </c>
      <c r="BF87" s="174">
        <f>IF(N87="snížená",J87,0)</f>
        <v>0</v>
      </c>
      <c r="BG87" s="174">
        <f>IF(N87="zákl. přenesená",J87,0)</f>
        <v>0</v>
      </c>
      <c r="BH87" s="174">
        <f>IF(N87="sníž. přenesená",J87,0)</f>
        <v>0</v>
      </c>
      <c r="BI87" s="174">
        <f>IF(N87="nulová",J87,0)</f>
        <v>0</v>
      </c>
      <c r="BJ87" s="15" t="s">
        <v>22</v>
      </c>
      <c r="BK87" s="174">
        <f>ROUND(I87*H87,2)</f>
        <v>0</v>
      </c>
      <c r="BL87" s="15" t="s">
        <v>85</v>
      </c>
      <c r="BM87" s="15" t="s">
        <v>239</v>
      </c>
    </row>
    <row r="88" spans="2:47" s="1" customFormat="1" ht="12">
      <c r="B88" s="32"/>
      <c r="D88" s="177" t="s">
        <v>132</v>
      </c>
      <c r="F88" s="178" t="s">
        <v>240</v>
      </c>
      <c r="I88" s="136"/>
      <c r="L88" s="32"/>
      <c r="M88" s="61"/>
      <c r="N88" s="33"/>
      <c r="O88" s="33"/>
      <c r="P88" s="33"/>
      <c r="Q88" s="33"/>
      <c r="R88" s="33"/>
      <c r="S88" s="33"/>
      <c r="T88" s="62"/>
      <c r="AT88" s="15" t="s">
        <v>132</v>
      </c>
      <c r="AU88" s="15" t="s">
        <v>79</v>
      </c>
    </row>
    <row r="89" spans="2:51" s="11" customFormat="1" ht="12">
      <c r="B89" s="179"/>
      <c r="D89" s="175" t="s">
        <v>160</v>
      </c>
      <c r="E89" s="180" t="s">
        <v>20</v>
      </c>
      <c r="F89" s="181" t="s">
        <v>241</v>
      </c>
      <c r="H89" s="182">
        <v>180</v>
      </c>
      <c r="I89" s="183"/>
      <c r="L89" s="179"/>
      <c r="M89" s="184"/>
      <c r="N89" s="185"/>
      <c r="O89" s="185"/>
      <c r="P89" s="185"/>
      <c r="Q89" s="185"/>
      <c r="R89" s="185"/>
      <c r="S89" s="185"/>
      <c r="T89" s="186"/>
      <c r="AT89" s="187" t="s">
        <v>160</v>
      </c>
      <c r="AU89" s="187" t="s">
        <v>79</v>
      </c>
      <c r="AV89" s="11" t="s">
        <v>79</v>
      </c>
      <c r="AW89" s="11" t="s">
        <v>36</v>
      </c>
      <c r="AX89" s="11" t="s">
        <v>22</v>
      </c>
      <c r="AY89" s="187" t="s">
        <v>124</v>
      </c>
    </row>
    <row r="90" spans="2:65" s="1" customFormat="1" ht="20.25" customHeight="1">
      <c r="B90" s="162"/>
      <c r="C90" s="163" t="s">
        <v>79</v>
      </c>
      <c r="D90" s="163" t="s">
        <v>127</v>
      </c>
      <c r="E90" s="164" t="s">
        <v>242</v>
      </c>
      <c r="F90" s="165" t="s">
        <v>243</v>
      </c>
      <c r="G90" s="166" t="s">
        <v>130</v>
      </c>
      <c r="H90" s="167">
        <v>522</v>
      </c>
      <c r="I90" s="168"/>
      <c r="J90" s="169">
        <f>ROUND(I90*H90,2)</f>
        <v>0</v>
      </c>
      <c r="K90" s="165" t="s">
        <v>20</v>
      </c>
      <c r="L90" s="32"/>
      <c r="M90" s="170" t="s">
        <v>20</v>
      </c>
      <c r="N90" s="171" t="s">
        <v>43</v>
      </c>
      <c r="O90" s="33"/>
      <c r="P90" s="172">
        <f>O90*H90</f>
        <v>0</v>
      </c>
      <c r="Q90" s="172">
        <v>0</v>
      </c>
      <c r="R90" s="172">
        <f>Q90*H90</f>
        <v>0</v>
      </c>
      <c r="S90" s="172">
        <v>0</v>
      </c>
      <c r="T90" s="173">
        <f>S90*H90</f>
        <v>0</v>
      </c>
      <c r="AR90" s="15" t="s">
        <v>85</v>
      </c>
      <c r="AT90" s="15" t="s">
        <v>127</v>
      </c>
      <c r="AU90" s="15" t="s">
        <v>79</v>
      </c>
      <c r="AY90" s="15" t="s">
        <v>124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5" t="s">
        <v>22</v>
      </c>
      <c r="BK90" s="174">
        <f>ROUND(I90*H90,2)</f>
        <v>0</v>
      </c>
      <c r="BL90" s="15" t="s">
        <v>85</v>
      </c>
      <c r="BM90" s="15" t="s">
        <v>244</v>
      </c>
    </row>
    <row r="91" spans="2:47" s="1" customFormat="1" ht="24">
      <c r="B91" s="32"/>
      <c r="D91" s="177" t="s">
        <v>132</v>
      </c>
      <c r="F91" s="178" t="s">
        <v>245</v>
      </c>
      <c r="I91" s="136"/>
      <c r="L91" s="32"/>
      <c r="M91" s="61"/>
      <c r="N91" s="33"/>
      <c r="O91" s="33"/>
      <c r="P91" s="33"/>
      <c r="Q91" s="33"/>
      <c r="R91" s="33"/>
      <c r="S91" s="33"/>
      <c r="T91" s="62"/>
      <c r="AT91" s="15" t="s">
        <v>132</v>
      </c>
      <c r="AU91" s="15" t="s">
        <v>79</v>
      </c>
    </row>
    <row r="92" spans="2:51" s="11" customFormat="1" ht="12">
      <c r="B92" s="179"/>
      <c r="D92" s="177" t="s">
        <v>160</v>
      </c>
      <c r="E92" s="187" t="s">
        <v>20</v>
      </c>
      <c r="F92" s="188" t="s">
        <v>246</v>
      </c>
      <c r="H92" s="189">
        <v>522</v>
      </c>
      <c r="I92" s="183"/>
      <c r="L92" s="179"/>
      <c r="M92" s="184"/>
      <c r="N92" s="185"/>
      <c r="O92" s="185"/>
      <c r="P92" s="185"/>
      <c r="Q92" s="185"/>
      <c r="R92" s="185"/>
      <c r="S92" s="185"/>
      <c r="T92" s="186"/>
      <c r="AT92" s="187" t="s">
        <v>160</v>
      </c>
      <c r="AU92" s="187" t="s">
        <v>79</v>
      </c>
      <c r="AV92" s="11" t="s">
        <v>79</v>
      </c>
      <c r="AW92" s="11" t="s">
        <v>36</v>
      </c>
      <c r="AX92" s="11" t="s">
        <v>22</v>
      </c>
      <c r="AY92" s="187" t="s">
        <v>124</v>
      </c>
    </row>
    <row r="93" spans="2:63" s="10" customFormat="1" ht="29.25" customHeight="1">
      <c r="B93" s="148"/>
      <c r="D93" s="159" t="s">
        <v>71</v>
      </c>
      <c r="E93" s="160" t="s">
        <v>85</v>
      </c>
      <c r="F93" s="160" t="s">
        <v>247</v>
      </c>
      <c r="I93" s="151"/>
      <c r="J93" s="161">
        <f>BK93</f>
        <v>0</v>
      </c>
      <c r="L93" s="148"/>
      <c r="M93" s="153"/>
      <c r="N93" s="154"/>
      <c r="O93" s="154"/>
      <c r="P93" s="155">
        <f>SUM(P94:P99)</f>
        <v>0</v>
      </c>
      <c r="Q93" s="154"/>
      <c r="R93" s="155">
        <f>SUM(R94:R99)</f>
        <v>139.65</v>
      </c>
      <c r="S93" s="154"/>
      <c r="T93" s="156">
        <f>SUM(T94:T99)</f>
        <v>0</v>
      </c>
      <c r="AR93" s="149" t="s">
        <v>22</v>
      </c>
      <c r="AT93" s="157" t="s">
        <v>71</v>
      </c>
      <c r="AU93" s="157" t="s">
        <v>22</v>
      </c>
      <c r="AY93" s="149" t="s">
        <v>124</v>
      </c>
      <c r="BK93" s="158">
        <f>SUM(BK94:BK99)</f>
        <v>0</v>
      </c>
    </row>
    <row r="94" spans="2:65" s="1" customFormat="1" ht="20.25" customHeight="1">
      <c r="B94" s="162"/>
      <c r="C94" s="163" t="s">
        <v>85</v>
      </c>
      <c r="D94" s="163" t="s">
        <v>127</v>
      </c>
      <c r="E94" s="164" t="s">
        <v>248</v>
      </c>
      <c r="F94" s="165" t="s">
        <v>249</v>
      </c>
      <c r="G94" s="166" t="s">
        <v>157</v>
      </c>
      <c r="H94" s="167">
        <v>25</v>
      </c>
      <c r="I94" s="168"/>
      <c r="J94" s="169">
        <f>ROUND(I94*H94,2)</f>
        <v>0</v>
      </c>
      <c r="K94" s="165" t="s">
        <v>20</v>
      </c>
      <c r="L94" s="32"/>
      <c r="M94" s="170" t="s">
        <v>20</v>
      </c>
      <c r="N94" s="171" t="s">
        <v>43</v>
      </c>
      <c r="O94" s="33"/>
      <c r="P94" s="172">
        <f>O94*H94</f>
        <v>0</v>
      </c>
      <c r="Q94" s="172">
        <v>1.89</v>
      </c>
      <c r="R94" s="172">
        <f>Q94*H94</f>
        <v>47.25</v>
      </c>
      <c r="S94" s="172">
        <v>0</v>
      </c>
      <c r="T94" s="173">
        <f>S94*H94</f>
        <v>0</v>
      </c>
      <c r="AR94" s="15" t="s">
        <v>85</v>
      </c>
      <c r="AT94" s="15" t="s">
        <v>127</v>
      </c>
      <c r="AU94" s="15" t="s">
        <v>79</v>
      </c>
      <c r="AY94" s="15" t="s">
        <v>124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5" t="s">
        <v>22</v>
      </c>
      <c r="BK94" s="174">
        <f>ROUND(I94*H94,2)</f>
        <v>0</v>
      </c>
      <c r="BL94" s="15" t="s">
        <v>85</v>
      </c>
      <c r="BM94" s="15" t="s">
        <v>250</v>
      </c>
    </row>
    <row r="95" spans="2:47" s="1" customFormat="1" ht="24">
      <c r="B95" s="32"/>
      <c r="D95" s="177" t="s">
        <v>132</v>
      </c>
      <c r="F95" s="178" t="s">
        <v>251</v>
      </c>
      <c r="I95" s="136"/>
      <c r="L95" s="32"/>
      <c r="M95" s="61"/>
      <c r="N95" s="33"/>
      <c r="O95" s="33"/>
      <c r="P95" s="33"/>
      <c r="Q95" s="33"/>
      <c r="R95" s="33"/>
      <c r="S95" s="33"/>
      <c r="T95" s="62"/>
      <c r="AT95" s="15" t="s">
        <v>132</v>
      </c>
      <c r="AU95" s="15" t="s">
        <v>79</v>
      </c>
    </row>
    <row r="96" spans="2:51" s="11" customFormat="1" ht="12">
      <c r="B96" s="179"/>
      <c r="D96" s="175" t="s">
        <v>160</v>
      </c>
      <c r="E96" s="180" t="s">
        <v>20</v>
      </c>
      <c r="F96" s="181" t="s">
        <v>252</v>
      </c>
      <c r="H96" s="182">
        <v>25</v>
      </c>
      <c r="I96" s="183"/>
      <c r="L96" s="179"/>
      <c r="M96" s="184"/>
      <c r="N96" s="185"/>
      <c r="O96" s="185"/>
      <c r="P96" s="185"/>
      <c r="Q96" s="185"/>
      <c r="R96" s="185"/>
      <c r="S96" s="185"/>
      <c r="T96" s="186"/>
      <c r="AT96" s="187" t="s">
        <v>160</v>
      </c>
      <c r="AU96" s="187" t="s">
        <v>79</v>
      </c>
      <c r="AV96" s="11" t="s">
        <v>79</v>
      </c>
      <c r="AW96" s="11" t="s">
        <v>36</v>
      </c>
      <c r="AX96" s="11" t="s">
        <v>22</v>
      </c>
      <c r="AY96" s="187" t="s">
        <v>124</v>
      </c>
    </row>
    <row r="97" spans="2:65" s="1" customFormat="1" ht="20.25" customHeight="1">
      <c r="B97" s="162"/>
      <c r="C97" s="163" t="s">
        <v>253</v>
      </c>
      <c r="D97" s="163" t="s">
        <v>127</v>
      </c>
      <c r="E97" s="164" t="s">
        <v>254</v>
      </c>
      <c r="F97" s="165" t="s">
        <v>255</v>
      </c>
      <c r="G97" s="166" t="s">
        <v>157</v>
      </c>
      <c r="H97" s="167">
        <v>50</v>
      </c>
      <c r="I97" s="168"/>
      <c r="J97" s="169">
        <f>ROUND(I97*H97,2)</f>
        <v>0</v>
      </c>
      <c r="K97" s="165" t="s">
        <v>143</v>
      </c>
      <c r="L97" s="32"/>
      <c r="M97" s="170" t="s">
        <v>20</v>
      </c>
      <c r="N97" s="171" t="s">
        <v>43</v>
      </c>
      <c r="O97" s="33"/>
      <c r="P97" s="172">
        <f>O97*H97</f>
        <v>0</v>
      </c>
      <c r="Q97" s="172">
        <v>1.848</v>
      </c>
      <c r="R97" s="172">
        <f>Q97*H97</f>
        <v>92.4</v>
      </c>
      <c r="S97" s="172">
        <v>0</v>
      </c>
      <c r="T97" s="173">
        <f>S97*H97</f>
        <v>0</v>
      </c>
      <c r="AR97" s="15" t="s">
        <v>85</v>
      </c>
      <c r="AT97" s="15" t="s">
        <v>127</v>
      </c>
      <c r="AU97" s="15" t="s">
        <v>79</v>
      </c>
      <c r="AY97" s="15" t="s">
        <v>124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5" t="s">
        <v>22</v>
      </c>
      <c r="BK97" s="174">
        <f>ROUND(I97*H97,2)</f>
        <v>0</v>
      </c>
      <c r="BL97" s="15" t="s">
        <v>85</v>
      </c>
      <c r="BM97" s="15" t="s">
        <v>256</v>
      </c>
    </row>
    <row r="98" spans="2:47" s="1" customFormat="1" ht="24">
      <c r="B98" s="32"/>
      <c r="D98" s="177" t="s">
        <v>132</v>
      </c>
      <c r="F98" s="178" t="s">
        <v>257</v>
      </c>
      <c r="I98" s="136"/>
      <c r="L98" s="32"/>
      <c r="M98" s="61"/>
      <c r="N98" s="33"/>
      <c r="O98" s="33"/>
      <c r="P98" s="33"/>
      <c r="Q98" s="33"/>
      <c r="R98" s="33"/>
      <c r="S98" s="33"/>
      <c r="T98" s="62"/>
      <c r="AT98" s="15" t="s">
        <v>132</v>
      </c>
      <c r="AU98" s="15" t="s">
        <v>79</v>
      </c>
    </row>
    <row r="99" spans="2:51" s="11" customFormat="1" ht="12">
      <c r="B99" s="179"/>
      <c r="D99" s="177" t="s">
        <v>160</v>
      </c>
      <c r="E99" s="187" t="s">
        <v>20</v>
      </c>
      <c r="F99" s="188" t="s">
        <v>258</v>
      </c>
      <c r="H99" s="189">
        <v>50</v>
      </c>
      <c r="I99" s="183"/>
      <c r="L99" s="179"/>
      <c r="M99" s="184"/>
      <c r="N99" s="185"/>
      <c r="O99" s="185"/>
      <c r="P99" s="185"/>
      <c r="Q99" s="185"/>
      <c r="R99" s="185"/>
      <c r="S99" s="185"/>
      <c r="T99" s="186"/>
      <c r="AT99" s="187" t="s">
        <v>160</v>
      </c>
      <c r="AU99" s="187" t="s">
        <v>79</v>
      </c>
      <c r="AV99" s="11" t="s">
        <v>79</v>
      </c>
      <c r="AW99" s="11" t="s">
        <v>36</v>
      </c>
      <c r="AX99" s="11" t="s">
        <v>22</v>
      </c>
      <c r="AY99" s="187" t="s">
        <v>124</v>
      </c>
    </row>
    <row r="100" spans="2:63" s="10" customFormat="1" ht="29.25" customHeight="1">
      <c r="B100" s="148"/>
      <c r="D100" s="149" t="s">
        <v>71</v>
      </c>
      <c r="E100" s="194" t="s">
        <v>259</v>
      </c>
      <c r="F100" s="194" t="s">
        <v>260</v>
      </c>
      <c r="I100" s="151"/>
      <c r="J100" s="195">
        <f>BK100</f>
        <v>0</v>
      </c>
      <c r="L100" s="148"/>
      <c r="M100" s="153"/>
      <c r="N100" s="154"/>
      <c r="O100" s="154"/>
      <c r="P100" s="155">
        <f>P101</f>
        <v>0</v>
      </c>
      <c r="Q100" s="154"/>
      <c r="R100" s="155">
        <f>R101</f>
        <v>0</v>
      </c>
      <c r="S100" s="154"/>
      <c r="T100" s="156">
        <f>T101</f>
        <v>0</v>
      </c>
      <c r="AR100" s="149" t="s">
        <v>22</v>
      </c>
      <c r="AT100" s="157" t="s">
        <v>71</v>
      </c>
      <c r="AU100" s="157" t="s">
        <v>22</v>
      </c>
      <c r="AY100" s="149" t="s">
        <v>124</v>
      </c>
      <c r="BK100" s="158">
        <f>BK101</f>
        <v>0</v>
      </c>
    </row>
    <row r="101" spans="2:63" s="10" customFormat="1" ht="14.25" customHeight="1">
      <c r="B101" s="148"/>
      <c r="D101" s="159" t="s">
        <v>71</v>
      </c>
      <c r="E101" s="160" t="s">
        <v>261</v>
      </c>
      <c r="F101" s="160" t="s">
        <v>262</v>
      </c>
      <c r="I101" s="151"/>
      <c r="J101" s="161">
        <f>BK101</f>
        <v>0</v>
      </c>
      <c r="L101" s="148"/>
      <c r="M101" s="153"/>
      <c r="N101" s="154"/>
      <c r="O101" s="154"/>
      <c r="P101" s="155">
        <f>SUM(P102:P103)</f>
        <v>0</v>
      </c>
      <c r="Q101" s="154"/>
      <c r="R101" s="155">
        <f>SUM(R102:R103)</f>
        <v>0</v>
      </c>
      <c r="S101" s="154"/>
      <c r="T101" s="156">
        <f>SUM(T102:T103)</f>
        <v>0</v>
      </c>
      <c r="AR101" s="149" t="s">
        <v>22</v>
      </c>
      <c r="AT101" s="157" t="s">
        <v>71</v>
      </c>
      <c r="AU101" s="157" t="s">
        <v>79</v>
      </c>
      <c r="AY101" s="149" t="s">
        <v>124</v>
      </c>
      <c r="BK101" s="158">
        <f>SUM(BK102:BK103)</f>
        <v>0</v>
      </c>
    </row>
    <row r="102" spans="2:65" s="1" customFormat="1" ht="20.25" customHeight="1">
      <c r="B102" s="162"/>
      <c r="C102" s="163" t="s">
        <v>91</v>
      </c>
      <c r="D102" s="163" t="s">
        <v>127</v>
      </c>
      <c r="E102" s="164" t="s">
        <v>263</v>
      </c>
      <c r="F102" s="165" t="s">
        <v>264</v>
      </c>
      <c r="G102" s="166" t="s">
        <v>265</v>
      </c>
      <c r="H102" s="167">
        <v>139.65</v>
      </c>
      <c r="I102" s="168"/>
      <c r="J102" s="169">
        <f>ROUND(I102*H102,2)</f>
        <v>0</v>
      </c>
      <c r="K102" s="165" t="s">
        <v>20</v>
      </c>
      <c r="L102" s="32"/>
      <c r="M102" s="170" t="s">
        <v>20</v>
      </c>
      <c r="N102" s="171" t="s">
        <v>43</v>
      </c>
      <c r="O102" s="33"/>
      <c r="P102" s="172">
        <f>O102*H102</f>
        <v>0</v>
      </c>
      <c r="Q102" s="172">
        <v>0</v>
      </c>
      <c r="R102" s="172">
        <f>Q102*H102</f>
        <v>0</v>
      </c>
      <c r="S102" s="172">
        <v>0</v>
      </c>
      <c r="T102" s="173">
        <f>S102*H102</f>
        <v>0</v>
      </c>
      <c r="AR102" s="15" t="s">
        <v>85</v>
      </c>
      <c r="AT102" s="15" t="s">
        <v>127</v>
      </c>
      <c r="AU102" s="15" t="s">
        <v>82</v>
      </c>
      <c r="AY102" s="15" t="s">
        <v>124</v>
      </c>
      <c r="BE102" s="174">
        <f>IF(N102="základní",J102,0)</f>
        <v>0</v>
      </c>
      <c r="BF102" s="174">
        <f>IF(N102="snížená",J102,0)</f>
        <v>0</v>
      </c>
      <c r="BG102" s="174">
        <f>IF(N102="zákl. přenesená",J102,0)</f>
        <v>0</v>
      </c>
      <c r="BH102" s="174">
        <f>IF(N102="sníž. přenesená",J102,0)</f>
        <v>0</v>
      </c>
      <c r="BI102" s="174">
        <f>IF(N102="nulová",J102,0)</f>
        <v>0</v>
      </c>
      <c r="BJ102" s="15" t="s">
        <v>22</v>
      </c>
      <c r="BK102" s="174">
        <f>ROUND(I102*H102,2)</f>
        <v>0</v>
      </c>
      <c r="BL102" s="15" t="s">
        <v>85</v>
      </c>
      <c r="BM102" s="15" t="s">
        <v>266</v>
      </c>
    </row>
    <row r="103" spans="2:47" s="1" customFormat="1" ht="24">
      <c r="B103" s="32"/>
      <c r="D103" s="177" t="s">
        <v>132</v>
      </c>
      <c r="F103" s="178" t="s">
        <v>267</v>
      </c>
      <c r="I103" s="136"/>
      <c r="L103" s="32"/>
      <c r="M103" s="190"/>
      <c r="N103" s="191"/>
      <c r="O103" s="191"/>
      <c r="P103" s="191"/>
      <c r="Q103" s="191"/>
      <c r="R103" s="191"/>
      <c r="S103" s="191"/>
      <c r="T103" s="192"/>
      <c r="AT103" s="15" t="s">
        <v>132</v>
      </c>
      <c r="AU103" s="15" t="s">
        <v>82</v>
      </c>
    </row>
    <row r="104" spans="2:12" s="1" customFormat="1" ht="6.75" customHeight="1">
      <c r="B104" s="47"/>
      <c r="C104" s="48"/>
      <c r="D104" s="48"/>
      <c r="E104" s="48"/>
      <c r="F104" s="48"/>
      <c r="G104" s="48"/>
      <c r="H104" s="48"/>
      <c r="I104" s="114"/>
      <c r="J104" s="48"/>
      <c r="K104" s="48"/>
      <c r="L104" s="32"/>
    </row>
    <row r="111" ht="12">
      <c r="AT111" s="193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3"/>
      <c r="B1" s="252"/>
      <c r="C1" s="252"/>
      <c r="D1" s="251" t="s">
        <v>1</v>
      </c>
      <c r="E1" s="252"/>
      <c r="F1" s="253" t="s">
        <v>516</v>
      </c>
      <c r="G1" s="258" t="s">
        <v>517</v>
      </c>
      <c r="H1" s="258"/>
      <c r="I1" s="259"/>
      <c r="J1" s="253" t="s">
        <v>518</v>
      </c>
      <c r="K1" s="251" t="s">
        <v>94</v>
      </c>
      <c r="L1" s="253" t="s">
        <v>519</v>
      </c>
      <c r="M1" s="253"/>
      <c r="N1" s="253"/>
      <c r="O1" s="253"/>
      <c r="P1" s="253"/>
      <c r="Q1" s="253"/>
      <c r="R1" s="253"/>
      <c r="S1" s="253"/>
      <c r="T1" s="253"/>
      <c r="U1" s="249"/>
      <c r="V1" s="24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87</v>
      </c>
    </row>
    <row r="3" spans="2:46" ht="6.75" customHeight="1">
      <c r="B3" s="16"/>
      <c r="C3" s="17"/>
      <c r="D3" s="17"/>
      <c r="E3" s="17"/>
      <c r="F3" s="17"/>
      <c r="G3" s="17"/>
      <c r="H3" s="17"/>
      <c r="I3" s="91"/>
      <c r="J3" s="17"/>
      <c r="K3" s="18"/>
      <c r="AT3" s="15" t="s">
        <v>79</v>
      </c>
    </row>
    <row r="4" spans="2:46" ht="36.75" customHeight="1">
      <c r="B4" s="19"/>
      <c r="C4" s="20"/>
      <c r="D4" s="21" t="s">
        <v>95</v>
      </c>
      <c r="E4" s="20"/>
      <c r="F4" s="20"/>
      <c r="G4" s="20"/>
      <c r="H4" s="20"/>
      <c r="I4" s="92"/>
      <c r="J4" s="20"/>
      <c r="K4" s="22"/>
      <c r="M4" s="23" t="s">
        <v>10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92"/>
      <c r="J5" s="20"/>
      <c r="K5" s="22"/>
    </row>
    <row r="6" spans="2:11" ht="12.75">
      <c r="B6" s="19"/>
      <c r="C6" s="20"/>
      <c r="D6" s="28" t="s">
        <v>16</v>
      </c>
      <c r="E6" s="20"/>
      <c r="F6" s="20"/>
      <c r="G6" s="20"/>
      <c r="H6" s="20"/>
      <c r="I6" s="92"/>
      <c r="J6" s="20"/>
      <c r="K6" s="22"/>
    </row>
    <row r="7" spans="2:11" ht="20.25" customHeight="1">
      <c r="B7" s="19"/>
      <c r="C7" s="20"/>
      <c r="D7" s="20"/>
      <c r="E7" s="245" t="str">
        <f>'Rekapitulace stavby'!K6</f>
        <v>Retenční a protierozní opatření U buku - malá vodní nádrž</v>
      </c>
      <c r="F7" s="214"/>
      <c r="G7" s="214"/>
      <c r="H7" s="214"/>
      <c r="I7" s="92"/>
      <c r="J7" s="20"/>
      <c r="K7" s="22"/>
    </row>
    <row r="8" spans="2:11" s="1" customFormat="1" ht="12.75">
      <c r="B8" s="32"/>
      <c r="C8" s="33"/>
      <c r="D8" s="28" t="s">
        <v>96</v>
      </c>
      <c r="E8" s="33"/>
      <c r="F8" s="33"/>
      <c r="G8" s="33"/>
      <c r="H8" s="33"/>
      <c r="I8" s="93"/>
      <c r="J8" s="33"/>
      <c r="K8" s="36"/>
    </row>
    <row r="9" spans="2:11" s="1" customFormat="1" ht="36.75" customHeight="1">
      <c r="B9" s="32"/>
      <c r="C9" s="33"/>
      <c r="D9" s="33"/>
      <c r="E9" s="246" t="s">
        <v>268</v>
      </c>
      <c r="F9" s="221"/>
      <c r="G9" s="221"/>
      <c r="H9" s="221"/>
      <c r="I9" s="93"/>
      <c r="J9" s="33"/>
      <c r="K9" s="36"/>
    </row>
    <row r="10" spans="2:11" s="1" customFormat="1" ht="12">
      <c r="B10" s="32"/>
      <c r="C10" s="33"/>
      <c r="D10" s="33"/>
      <c r="E10" s="33"/>
      <c r="F10" s="33"/>
      <c r="G10" s="33"/>
      <c r="H10" s="33"/>
      <c r="I10" s="93"/>
      <c r="J10" s="33"/>
      <c r="K10" s="36"/>
    </row>
    <row r="11" spans="2:11" s="1" customFormat="1" ht="14.2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94" t="s">
        <v>21</v>
      </c>
      <c r="J11" s="26" t="s">
        <v>20</v>
      </c>
      <c r="K11" s="36"/>
    </row>
    <row r="12" spans="2:11" s="1" customFormat="1" ht="14.2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94" t="s">
        <v>25</v>
      </c>
      <c r="J12" s="95" t="str">
        <f>'Rekapitulace stavby'!AN8</f>
        <v>9.4.2014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93"/>
      <c r="J13" s="33"/>
      <c r="K13" s="36"/>
    </row>
    <row r="14" spans="2:11" s="1" customFormat="1" ht="14.25" customHeight="1">
      <c r="B14" s="32"/>
      <c r="C14" s="33"/>
      <c r="D14" s="28" t="s">
        <v>29</v>
      </c>
      <c r="E14" s="33"/>
      <c r="F14" s="33"/>
      <c r="G14" s="33"/>
      <c r="H14" s="33"/>
      <c r="I14" s="94" t="s">
        <v>30</v>
      </c>
      <c r="J14" s="26">
        <f>IF('Rekapitulace stavby'!AN10="","",'Rekapitulace stavby'!AN10)</f>
      </c>
      <c r="K14" s="36"/>
    </row>
    <row r="15" spans="2:11" s="1" customFormat="1" ht="18" customHeight="1">
      <c r="B15" s="32"/>
      <c r="C15" s="33"/>
      <c r="D15" s="33"/>
      <c r="E15" s="26" t="str">
        <f>IF('Rekapitulace stavby'!E11="","",'Rekapitulace stavby'!E11)</f>
        <v> </v>
      </c>
      <c r="F15" s="33"/>
      <c r="G15" s="33"/>
      <c r="H15" s="33"/>
      <c r="I15" s="94" t="s">
        <v>32</v>
      </c>
      <c r="J15" s="26">
        <f>IF('Rekapitulace stavby'!AN11="","",'Rekapitulace stavby'!AN11)</f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93"/>
      <c r="J16" s="33"/>
      <c r="K16" s="36"/>
    </row>
    <row r="17" spans="2:11" s="1" customFormat="1" ht="14.25" customHeight="1">
      <c r="B17" s="32"/>
      <c r="C17" s="33"/>
      <c r="D17" s="28" t="s">
        <v>33</v>
      </c>
      <c r="E17" s="33"/>
      <c r="F17" s="33"/>
      <c r="G17" s="33"/>
      <c r="H17" s="33"/>
      <c r="I17" s="94" t="s">
        <v>30</v>
      </c>
      <c r="J17" s="26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6">
        <f>IF('Rekapitulace stavby'!E14="Vyplň údaj","",IF('Rekapitulace stavby'!E14="","",'Rekapitulace stavby'!E14))</f>
      </c>
      <c r="F18" s="33"/>
      <c r="G18" s="33"/>
      <c r="H18" s="33"/>
      <c r="I18" s="94" t="s">
        <v>32</v>
      </c>
      <c r="J18" s="26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93"/>
      <c r="J19" s="33"/>
      <c r="K19" s="36"/>
    </row>
    <row r="20" spans="2:11" s="1" customFormat="1" ht="14.25" customHeight="1">
      <c r="B20" s="32"/>
      <c r="C20" s="33"/>
      <c r="D20" s="28" t="s">
        <v>35</v>
      </c>
      <c r="E20" s="33"/>
      <c r="F20" s="33"/>
      <c r="G20" s="33"/>
      <c r="H20" s="33"/>
      <c r="I20" s="94" t="s">
        <v>30</v>
      </c>
      <c r="J20" s="26">
        <f>IF('Rekapitulace stavby'!AN16="","",'Rekapitulace stavby'!AN16)</f>
      </c>
      <c r="K20" s="36"/>
    </row>
    <row r="21" spans="2:11" s="1" customFormat="1" ht="18" customHeight="1">
      <c r="B21" s="32"/>
      <c r="C21" s="33"/>
      <c r="D21" s="33"/>
      <c r="E21" s="26" t="str">
        <f>IF('Rekapitulace stavby'!E17="","",'Rekapitulace stavby'!E17)</f>
        <v> </v>
      </c>
      <c r="F21" s="33"/>
      <c r="G21" s="33"/>
      <c r="H21" s="33"/>
      <c r="I21" s="94" t="s">
        <v>32</v>
      </c>
      <c r="J21" s="26">
        <f>IF('Rekapitulace stavby'!AN17="","",'Rekapitulace stavby'!AN17)</f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93"/>
      <c r="J22" s="33"/>
      <c r="K22" s="36"/>
    </row>
    <row r="23" spans="2:11" s="1" customFormat="1" ht="14.25" customHeight="1">
      <c r="B23" s="32"/>
      <c r="C23" s="33"/>
      <c r="D23" s="28" t="s">
        <v>37</v>
      </c>
      <c r="E23" s="33"/>
      <c r="F23" s="33"/>
      <c r="G23" s="33"/>
      <c r="H23" s="33"/>
      <c r="I23" s="93"/>
      <c r="J23" s="33"/>
      <c r="K23" s="36"/>
    </row>
    <row r="24" spans="2:11" s="6" customFormat="1" ht="20.25" customHeight="1">
      <c r="B24" s="96"/>
      <c r="C24" s="97"/>
      <c r="D24" s="97"/>
      <c r="E24" s="217" t="s">
        <v>20</v>
      </c>
      <c r="F24" s="247"/>
      <c r="G24" s="247"/>
      <c r="H24" s="247"/>
      <c r="I24" s="98"/>
      <c r="J24" s="97"/>
      <c r="K24" s="99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93"/>
      <c r="J25" s="33"/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100"/>
      <c r="J26" s="59"/>
      <c r="K26" s="101"/>
    </row>
    <row r="27" spans="2:11" s="1" customFormat="1" ht="24.75" customHeight="1">
      <c r="B27" s="32"/>
      <c r="C27" s="33"/>
      <c r="D27" s="102" t="s">
        <v>38</v>
      </c>
      <c r="E27" s="33"/>
      <c r="F27" s="33"/>
      <c r="G27" s="33"/>
      <c r="H27" s="33"/>
      <c r="I27" s="93"/>
      <c r="J27" s="103">
        <f>ROUND(J85,2)</f>
        <v>0</v>
      </c>
      <c r="K27" s="36"/>
    </row>
    <row r="28" spans="2:11" s="1" customFormat="1" ht="6.75" customHeight="1">
      <c r="B28" s="32"/>
      <c r="C28" s="33"/>
      <c r="D28" s="59"/>
      <c r="E28" s="59"/>
      <c r="F28" s="59"/>
      <c r="G28" s="59"/>
      <c r="H28" s="59"/>
      <c r="I28" s="100"/>
      <c r="J28" s="59"/>
      <c r="K28" s="101"/>
    </row>
    <row r="29" spans="2:11" s="1" customFormat="1" ht="14.25" customHeight="1">
      <c r="B29" s="32"/>
      <c r="C29" s="33"/>
      <c r="D29" s="33"/>
      <c r="E29" s="33"/>
      <c r="F29" s="37" t="s">
        <v>40</v>
      </c>
      <c r="G29" s="33"/>
      <c r="H29" s="33"/>
      <c r="I29" s="104" t="s">
        <v>39</v>
      </c>
      <c r="J29" s="37" t="s">
        <v>41</v>
      </c>
      <c r="K29" s="36"/>
    </row>
    <row r="30" spans="2:11" s="1" customFormat="1" ht="14.25" customHeight="1">
      <c r="B30" s="32"/>
      <c r="C30" s="33"/>
      <c r="D30" s="40" t="s">
        <v>42</v>
      </c>
      <c r="E30" s="40" t="s">
        <v>43</v>
      </c>
      <c r="F30" s="105">
        <f>ROUND(SUM(BE85:BE178),2)</f>
        <v>0</v>
      </c>
      <c r="G30" s="33"/>
      <c r="H30" s="33"/>
      <c r="I30" s="106">
        <v>0.21</v>
      </c>
      <c r="J30" s="105">
        <f>ROUND(ROUND((SUM(BE85:BE178)),2)*I30,2)</f>
        <v>0</v>
      </c>
      <c r="K30" s="36"/>
    </row>
    <row r="31" spans="2:11" s="1" customFormat="1" ht="14.25" customHeight="1">
      <c r="B31" s="32"/>
      <c r="C31" s="33"/>
      <c r="D31" s="33"/>
      <c r="E31" s="40" t="s">
        <v>44</v>
      </c>
      <c r="F31" s="105">
        <f>ROUND(SUM(BF85:BF178),2)</f>
        <v>0</v>
      </c>
      <c r="G31" s="33"/>
      <c r="H31" s="33"/>
      <c r="I31" s="106">
        <v>0.15</v>
      </c>
      <c r="J31" s="105">
        <f>ROUND(ROUND((SUM(BF85:BF178)),2)*I31,2)</f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45</v>
      </c>
      <c r="F32" s="105">
        <f>ROUND(SUM(BG85:BG178),2)</f>
        <v>0</v>
      </c>
      <c r="G32" s="33"/>
      <c r="H32" s="33"/>
      <c r="I32" s="106">
        <v>0.21</v>
      </c>
      <c r="J32" s="105">
        <v>0</v>
      </c>
      <c r="K32" s="36"/>
    </row>
    <row r="33" spans="2:11" s="1" customFormat="1" ht="14.25" customHeight="1" hidden="1">
      <c r="B33" s="32"/>
      <c r="C33" s="33"/>
      <c r="D33" s="33"/>
      <c r="E33" s="40" t="s">
        <v>46</v>
      </c>
      <c r="F33" s="105">
        <f>ROUND(SUM(BH85:BH178),2)</f>
        <v>0</v>
      </c>
      <c r="G33" s="33"/>
      <c r="H33" s="33"/>
      <c r="I33" s="106">
        <v>0.15</v>
      </c>
      <c r="J33" s="10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47</v>
      </c>
      <c r="F34" s="105">
        <f>ROUND(SUM(BI85:BI178),2)</f>
        <v>0</v>
      </c>
      <c r="G34" s="33"/>
      <c r="H34" s="33"/>
      <c r="I34" s="106">
        <v>0</v>
      </c>
      <c r="J34" s="10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93"/>
      <c r="J35" s="33"/>
      <c r="K35" s="36"/>
    </row>
    <row r="36" spans="2:11" s="1" customFormat="1" ht="24.75" customHeight="1">
      <c r="B36" s="32"/>
      <c r="C36" s="107"/>
      <c r="D36" s="108" t="s">
        <v>48</v>
      </c>
      <c r="E36" s="63"/>
      <c r="F36" s="63"/>
      <c r="G36" s="109" t="s">
        <v>49</v>
      </c>
      <c r="H36" s="110" t="s">
        <v>50</v>
      </c>
      <c r="I36" s="111"/>
      <c r="J36" s="112">
        <f>SUM(J27:J34)</f>
        <v>0</v>
      </c>
      <c r="K36" s="113"/>
    </row>
    <row r="37" spans="2:11" s="1" customFormat="1" ht="14.25" customHeight="1">
      <c r="B37" s="47"/>
      <c r="C37" s="48"/>
      <c r="D37" s="48"/>
      <c r="E37" s="48"/>
      <c r="F37" s="48"/>
      <c r="G37" s="48"/>
      <c r="H37" s="48"/>
      <c r="I37" s="114"/>
      <c r="J37" s="48"/>
      <c r="K37" s="49"/>
    </row>
    <row r="41" spans="2:11" s="1" customFormat="1" ht="6.75" customHeight="1">
      <c r="B41" s="50"/>
      <c r="C41" s="51"/>
      <c r="D41" s="51"/>
      <c r="E41" s="51"/>
      <c r="F41" s="51"/>
      <c r="G41" s="51"/>
      <c r="H41" s="51"/>
      <c r="I41" s="115"/>
      <c r="J41" s="51"/>
      <c r="K41" s="116"/>
    </row>
    <row r="42" spans="2:11" s="1" customFormat="1" ht="36.75" customHeight="1">
      <c r="B42" s="32"/>
      <c r="C42" s="21" t="s">
        <v>98</v>
      </c>
      <c r="D42" s="33"/>
      <c r="E42" s="33"/>
      <c r="F42" s="33"/>
      <c r="G42" s="33"/>
      <c r="H42" s="33"/>
      <c r="I42" s="9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93"/>
      <c r="J43" s="33"/>
      <c r="K43" s="36"/>
    </row>
    <row r="44" spans="2:11" s="1" customFormat="1" ht="14.25" customHeight="1">
      <c r="B44" s="32"/>
      <c r="C44" s="28" t="s">
        <v>16</v>
      </c>
      <c r="D44" s="33"/>
      <c r="E44" s="33"/>
      <c r="F44" s="33"/>
      <c r="G44" s="33"/>
      <c r="H44" s="33"/>
      <c r="I44" s="93"/>
      <c r="J44" s="33"/>
      <c r="K44" s="36"/>
    </row>
    <row r="45" spans="2:11" s="1" customFormat="1" ht="20.25" customHeight="1">
      <c r="B45" s="32"/>
      <c r="C45" s="33"/>
      <c r="D45" s="33"/>
      <c r="E45" s="245" t="str">
        <f>E7</f>
        <v>Retenční a protierozní opatření U buku - malá vodní nádrž</v>
      </c>
      <c r="F45" s="221"/>
      <c r="G45" s="221"/>
      <c r="H45" s="221"/>
      <c r="I45" s="93"/>
      <c r="J45" s="33"/>
      <c r="K45" s="36"/>
    </row>
    <row r="46" spans="2:11" s="1" customFormat="1" ht="14.25" customHeight="1">
      <c r="B46" s="32"/>
      <c r="C46" s="28" t="s">
        <v>96</v>
      </c>
      <c r="D46" s="33"/>
      <c r="E46" s="33"/>
      <c r="F46" s="33"/>
      <c r="G46" s="33"/>
      <c r="H46" s="33"/>
      <c r="I46" s="93"/>
      <c r="J46" s="33"/>
      <c r="K46" s="36"/>
    </row>
    <row r="47" spans="2:11" s="1" customFormat="1" ht="21.75" customHeight="1">
      <c r="B47" s="32"/>
      <c r="C47" s="33"/>
      <c r="D47" s="33"/>
      <c r="E47" s="246" t="str">
        <f>E9</f>
        <v>4 - manipulační objekt</v>
      </c>
      <c r="F47" s="221"/>
      <c r="G47" s="221"/>
      <c r="H47" s="221"/>
      <c r="I47" s="9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93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Těchobuz</v>
      </c>
      <c r="G49" s="33"/>
      <c r="H49" s="33"/>
      <c r="I49" s="94" t="s">
        <v>25</v>
      </c>
      <c r="J49" s="95" t="str">
        <f>IF(J12="","",J12)</f>
        <v>9.4.2014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93"/>
      <c r="J50" s="33"/>
      <c r="K50" s="36"/>
    </row>
    <row r="51" spans="2:11" s="1" customFormat="1" ht="12.75">
      <c r="B51" s="32"/>
      <c r="C51" s="28" t="s">
        <v>29</v>
      </c>
      <c r="D51" s="33"/>
      <c r="E51" s="33"/>
      <c r="F51" s="26" t="str">
        <f>E15</f>
        <v> </v>
      </c>
      <c r="G51" s="33"/>
      <c r="H51" s="33"/>
      <c r="I51" s="94" t="s">
        <v>35</v>
      </c>
      <c r="J51" s="26" t="str">
        <f>E21</f>
        <v> </v>
      </c>
      <c r="K51" s="36"/>
    </row>
    <row r="52" spans="2:11" s="1" customFormat="1" ht="14.25" customHeight="1">
      <c r="B52" s="32"/>
      <c r="C52" s="28" t="s">
        <v>33</v>
      </c>
      <c r="D52" s="33"/>
      <c r="E52" s="33"/>
      <c r="F52" s="26">
        <f>IF(E18="","",E18)</f>
      </c>
      <c r="G52" s="33"/>
      <c r="H52" s="33"/>
      <c r="I52" s="9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93"/>
      <c r="J53" s="33"/>
      <c r="K53" s="36"/>
    </row>
    <row r="54" spans="2:11" s="1" customFormat="1" ht="29.25" customHeight="1">
      <c r="B54" s="32"/>
      <c r="C54" s="117" t="s">
        <v>99</v>
      </c>
      <c r="D54" s="107"/>
      <c r="E54" s="107"/>
      <c r="F54" s="107"/>
      <c r="G54" s="107"/>
      <c r="H54" s="107"/>
      <c r="I54" s="118"/>
      <c r="J54" s="119" t="s">
        <v>100</v>
      </c>
      <c r="K54" s="120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93"/>
      <c r="J55" s="33"/>
      <c r="K55" s="36"/>
    </row>
    <row r="56" spans="2:47" s="1" customFormat="1" ht="29.25" customHeight="1">
      <c r="B56" s="32"/>
      <c r="C56" s="121" t="s">
        <v>101</v>
      </c>
      <c r="D56" s="33"/>
      <c r="E56" s="33"/>
      <c r="F56" s="33"/>
      <c r="G56" s="33"/>
      <c r="H56" s="33"/>
      <c r="I56" s="93"/>
      <c r="J56" s="103">
        <f>J85</f>
        <v>0</v>
      </c>
      <c r="K56" s="36"/>
      <c r="AU56" s="15" t="s">
        <v>102</v>
      </c>
    </row>
    <row r="57" spans="2:11" s="7" customFormat="1" ht="24.75" customHeight="1">
      <c r="B57" s="122"/>
      <c r="C57" s="123"/>
      <c r="D57" s="124" t="s">
        <v>103</v>
      </c>
      <c r="E57" s="125"/>
      <c r="F57" s="125"/>
      <c r="G57" s="125"/>
      <c r="H57" s="125"/>
      <c r="I57" s="126"/>
      <c r="J57" s="127">
        <f>J86</f>
        <v>0</v>
      </c>
      <c r="K57" s="128"/>
    </row>
    <row r="58" spans="2:11" s="8" customFormat="1" ht="19.5" customHeight="1">
      <c r="B58" s="129"/>
      <c r="C58" s="130"/>
      <c r="D58" s="131" t="s">
        <v>104</v>
      </c>
      <c r="E58" s="132"/>
      <c r="F58" s="132"/>
      <c r="G58" s="132"/>
      <c r="H58" s="132"/>
      <c r="I58" s="133"/>
      <c r="J58" s="134">
        <f>J87</f>
        <v>0</v>
      </c>
      <c r="K58" s="135"/>
    </row>
    <row r="59" spans="2:11" s="8" customFormat="1" ht="19.5" customHeight="1">
      <c r="B59" s="129"/>
      <c r="C59" s="130"/>
      <c r="D59" s="131" t="s">
        <v>105</v>
      </c>
      <c r="E59" s="132"/>
      <c r="F59" s="132"/>
      <c r="G59" s="132"/>
      <c r="H59" s="132"/>
      <c r="I59" s="133"/>
      <c r="J59" s="134">
        <f>J103</f>
        <v>0</v>
      </c>
      <c r="K59" s="135"/>
    </row>
    <row r="60" spans="2:11" s="8" customFormat="1" ht="19.5" customHeight="1">
      <c r="B60" s="129"/>
      <c r="C60" s="130"/>
      <c r="D60" s="131" t="s">
        <v>269</v>
      </c>
      <c r="E60" s="132"/>
      <c r="F60" s="132"/>
      <c r="G60" s="132"/>
      <c r="H60" s="132"/>
      <c r="I60" s="133"/>
      <c r="J60" s="134">
        <f>J134</f>
        <v>0</v>
      </c>
      <c r="K60" s="135"/>
    </row>
    <row r="61" spans="2:11" s="8" customFormat="1" ht="19.5" customHeight="1">
      <c r="B61" s="129"/>
      <c r="C61" s="130"/>
      <c r="D61" s="131" t="s">
        <v>229</v>
      </c>
      <c r="E61" s="132"/>
      <c r="F61" s="132"/>
      <c r="G61" s="132"/>
      <c r="H61" s="132"/>
      <c r="I61" s="133"/>
      <c r="J61" s="134">
        <f>J147</f>
        <v>0</v>
      </c>
      <c r="K61" s="135"/>
    </row>
    <row r="62" spans="2:11" s="8" customFormat="1" ht="19.5" customHeight="1">
      <c r="B62" s="129"/>
      <c r="C62" s="130"/>
      <c r="D62" s="131" t="s">
        <v>270</v>
      </c>
      <c r="E62" s="132"/>
      <c r="F62" s="132"/>
      <c r="G62" s="132"/>
      <c r="H62" s="132"/>
      <c r="I62" s="133"/>
      <c r="J62" s="134">
        <f>J162</f>
        <v>0</v>
      </c>
      <c r="K62" s="135"/>
    </row>
    <row r="63" spans="2:11" s="8" customFormat="1" ht="19.5" customHeight="1">
      <c r="B63" s="129"/>
      <c r="C63" s="130"/>
      <c r="D63" s="131" t="s">
        <v>271</v>
      </c>
      <c r="E63" s="132"/>
      <c r="F63" s="132"/>
      <c r="G63" s="132"/>
      <c r="H63" s="132"/>
      <c r="I63" s="133"/>
      <c r="J63" s="134">
        <f>J165</f>
        <v>0</v>
      </c>
      <c r="K63" s="135"/>
    </row>
    <row r="64" spans="2:11" s="8" customFormat="1" ht="19.5" customHeight="1">
      <c r="B64" s="129"/>
      <c r="C64" s="130"/>
      <c r="D64" s="131" t="s">
        <v>230</v>
      </c>
      <c r="E64" s="132"/>
      <c r="F64" s="132"/>
      <c r="G64" s="132"/>
      <c r="H64" s="132"/>
      <c r="I64" s="133"/>
      <c r="J64" s="134">
        <f>J173</f>
        <v>0</v>
      </c>
      <c r="K64" s="135"/>
    </row>
    <row r="65" spans="2:11" s="8" customFormat="1" ht="14.25" customHeight="1">
      <c r="B65" s="129"/>
      <c r="C65" s="130"/>
      <c r="D65" s="131" t="s">
        <v>231</v>
      </c>
      <c r="E65" s="132"/>
      <c r="F65" s="132"/>
      <c r="G65" s="132"/>
      <c r="H65" s="132"/>
      <c r="I65" s="133"/>
      <c r="J65" s="134">
        <f>J176</f>
        <v>0</v>
      </c>
      <c r="K65" s="135"/>
    </row>
    <row r="66" spans="2:11" s="1" customFormat="1" ht="21.75" customHeight="1">
      <c r="B66" s="32"/>
      <c r="C66" s="33"/>
      <c r="D66" s="33"/>
      <c r="E66" s="33"/>
      <c r="F66" s="33"/>
      <c r="G66" s="33"/>
      <c r="H66" s="33"/>
      <c r="I66" s="93"/>
      <c r="J66" s="33"/>
      <c r="K66" s="36"/>
    </row>
    <row r="67" spans="2:11" s="1" customFormat="1" ht="6.75" customHeight="1">
      <c r="B67" s="47"/>
      <c r="C67" s="48"/>
      <c r="D67" s="48"/>
      <c r="E67" s="48"/>
      <c r="F67" s="48"/>
      <c r="G67" s="48"/>
      <c r="H67" s="48"/>
      <c r="I67" s="114"/>
      <c r="J67" s="48"/>
      <c r="K67" s="49"/>
    </row>
    <row r="71" spans="2:12" s="1" customFormat="1" ht="6.75" customHeight="1">
      <c r="B71" s="50"/>
      <c r="C71" s="51"/>
      <c r="D71" s="51"/>
      <c r="E71" s="51"/>
      <c r="F71" s="51"/>
      <c r="G71" s="51"/>
      <c r="H71" s="51"/>
      <c r="I71" s="115"/>
      <c r="J71" s="51"/>
      <c r="K71" s="51"/>
      <c r="L71" s="32"/>
    </row>
    <row r="72" spans="2:12" s="1" customFormat="1" ht="36.75" customHeight="1">
      <c r="B72" s="32"/>
      <c r="C72" s="52" t="s">
        <v>108</v>
      </c>
      <c r="I72" s="136"/>
      <c r="L72" s="32"/>
    </row>
    <row r="73" spans="2:12" s="1" customFormat="1" ht="6.75" customHeight="1">
      <c r="B73" s="32"/>
      <c r="I73" s="136"/>
      <c r="L73" s="32"/>
    </row>
    <row r="74" spans="2:12" s="1" customFormat="1" ht="14.25" customHeight="1">
      <c r="B74" s="32"/>
      <c r="C74" s="54" t="s">
        <v>16</v>
      </c>
      <c r="I74" s="136"/>
      <c r="L74" s="32"/>
    </row>
    <row r="75" spans="2:12" s="1" customFormat="1" ht="20.25" customHeight="1">
      <c r="B75" s="32"/>
      <c r="E75" s="248" t="str">
        <f>E7</f>
        <v>Retenční a protierozní opatření U buku - malá vodní nádrž</v>
      </c>
      <c r="F75" s="211"/>
      <c r="G75" s="211"/>
      <c r="H75" s="211"/>
      <c r="I75" s="136"/>
      <c r="L75" s="32"/>
    </row>
    <row r="76" spans="2:12" s="1" customFormat="1" ht="14.25" customHeight="1">
      <c r="B76" s="32"/>
      <c r="C76" s="54" t="s">
        <v>96</v>
      </c>
      <c r="I76" s="136"/>
      <c r="L76" s="32"/>
    </row>
    <row r="77" spans="2:12" s="1" customFormat="1" ht="21.75" customHeight="1">
      <c r="B77" s="32"/>
      <c r="E77" s="229" t="str">
        <f>E9</f>
        <v>4 - manipulační objekt</v>
      </c>
      <c r="F77" s="211"/>
      <c r="G77" s="211"/>
      <c r="H77" s="211"/>
      <c r="I77" s="136"/>
      <c r="L77" s="32"/>
    </row>
    <row r="78" spans="2:12" s="1" customFormat="1" ht="6.75" customHeight="1">
      <c r="B78" s="32"/>
      <c r="I78" s="136"/>
      <c r="L78" s="32"/>
    </row>
    <row r="79" spans="2:12" s="1" customFormat="1" ht="18" customHeight="1">
      <c r="B79" s="32"/>
      <c r="C79" s="54" t="s">
        <v>23</v>
      </c>
      <c r="F79" s="137" t="str">
        <f>F12</f>
        <v>Těchobuz</v>
      </c>
      <c r="I79" s="138" t="s">
        <v>25</v>
      </c>
      <c r="J79" s="58" t="str">
        <f>IF(J12="","",J12)</f>
        <v>9.4.2014</v>
      </c>
      <c r="L79" s="32"/>
    </row>
    <row r="80" spans="2:12" s="1" customFormat="1" ht="6.75" customHeight="1">
      <c r="B80" s="32"/>
      <c r="I80" s="136"/>
      <c r="L80" s="32"/>
    </row>
    <row r="81" spans="2:12" s="1" customFormat="1" ht="12.75">
      <c r="B81" s="32"/>
      <c r="C81" s="54" t="s">
        <v>29</v>
      </c>
      <c r="F81" s="137" t="str">
        <f>E15</f>
        <v> </v>
      </c>
      <c r="I81" s="138" t="s">
        <v>35</v>
      </c>
      <c r="J81" s="137" t="str">
        <f>E21</f>
        <v> </v>
      </c>
      <c r="L81" s="32"/>
    </row>
    <row r="82" spans="2:12" s="1" customFormat="1" ht="14.25" customHeight="1">
      <c r="B82" s="32"/>
      <c r="C82" s="54" t="s">
        <v>33</v>
      </c>
      <c r="F82" s="137">
        <f>IF(E18="","",E18)</f>
      </c>
      <c r="I82" s="136"/>
      <c r="L82" s="32"/>
    </row>
    <row r="83" spans="2:12" s="1" customFormat="1" ht="9.75" customHeight="1">
      <c r="B83" s="32"/>
      <c r="I83" s="136"/>
      <c r="L83" s="32"/>
    </row>
    <row r="84" spans="2:20" s="9" customFormat="1" ht="29.25" customHeight="1">
      <c r="B84" s="139"/>
      <c r="C84" s="140" t="s">
        <v>109</v>
      </c>
      <c r="D84" s="141" t="s">
        <v>57</v>
      </c>
      <c r="E84" s="141" t="s">
        <v>53</v>
      </c>
      <c r="F84" s="141" t="s">
        <v>110</v>
      </c>
      <c r="G84" s="141" t="s">
        <v>111</v>
      </c>
      <c r="H84" s="141" t="s">
        <v>112</v>
      </c>
      <c r="I84" s="142" t="s">
        <v>113</v>
      </c>
      <c r="J84" s="141" t="s">
        <v>100</v>
      </c>
      <c r="K84" s="143" t="s">
        <v>114</v>
      </c>
      <c r="L84" s="139"/>
      <c r="M84" s="65" t="s">
        <v>115</v>
      </c>
      <c r="N84" s="66" t="s">
        <v>42</v>
      </c>
      <c r="O84" s="66" t="s">
        <v>116</v>
      </c>
      <c r="P84" s="66" t="s">
        <v>117</v>
      </c>
      <c r="Q84" s="66" t="s">
        <v>118</v>
      </c>
      <c r="R84" s="66" t="s">
        <v>119</v>
      </c>
      <c r="S84" s="66" t="s">
        <v>120</v>
      </c>
      <c r="T84" s="67" t="s">
        <v>121</v>
      </c>
    </row>
    <row r="85" spans="2:63" s="1" customFormat="1" ht="29.25" customHeight="1">
      <c r="B85" s="32"/>
      <c r="C85" s="69" t="s">
        <v>101</v>
      </c>
      <c r="I85" s="136"/>
      <c r="J85" s="144">
        <f>BK85</f>
        <v>0</v>
      </c>
      <c r="L85" s="32"/>
      <c r="M85" s="68"/>
      <c r="N85" s="59"/>
      <c r="O85" s="59"/>
      <c r="P85" s="145">
        <f>P86</f>
        <v>0</v>
      </c>
      <c r="Q85" s="59"/>
      <c r="R85" s="145">
        <f>R86</f>
        <v>21.7910064</v>
      </c>
      <c r="S85" s="59"/>
      <c r="T85" s="146">
        <f>T86</f>
        <v>0</v>
      </c>
      <c r="AT85" s="15" t="s">
        <v>71</v>
      </c>
      <c r="AU85" s="15" t="s">
        <v>102</v>
      </c>
      <c r="BK85" s="147">
        <f>BK86</f>
        <v>0</v>
      </c>
    </row>
    <row r="86" spans="2:63" s="10" customFormat="1" ht="36.75" customHeight="1">
      <c r="B86" s="148"/>
      <c r="D86" s="149" t="s">
        <v>71</v>
      </c>
      <c r="E86" s="150" t="s">
        <v>122</v>
      </c>
      <c r="F86" s="150" t="s">
        <v>123</v>
      </c>
      <c r="I86" s="151"/>
      <c r="J86" s="152">
        <f>BK86</f>
        <v>0</v>
      </c>
      <c r="L86" s="148"/>
      <c r="M86" s="153"/>
      <c r="N86" s="154"/>
      <c r="O86" s="154"/>
      <c r="P86" s="155">
        <f>P87+P103+P134+P147+P162+P165+P173</f>
        <v>0</v>
      </c>
      <c r="Q86" s="154"/>
      <c r="R86" s="155">
        <f>R87+R103+R134+R147+R162+R165+R173</f>
        <v>21.7910064</v>
      </c>
      <c r="S86" s="154"/>
      <c r="T86" s="156">
        <f>T87+T103+T134+T147+T162+T165+T173</f>
        <v>0</v>
      </c>
      <c r="AR86" s="149" t="s">
        <v>22</v>
      </c>
      <c r="AT86" s="157" t="s">
        <v>71</v>
      </c>
      <c r="AU86" s="157" t="s">
        <v>72</v>
      </c>
      <c r="AY86" s="149" t="s">
        <v>124</v>
      </c>
      <c r="BK86" s="158">
        <f>BK87+BK103+BK134+BK147+BK162+BK165+BK173</f>
        <v>0</v>
      </c>
    </row>
    <row r="87" spans="2:63" s="10" customFormat="1" ht="19.5" customHeight="1">
      <c r="B87" s="148"/>
      <c r="D87" s="159" t="s">
        <v>71</v>
      </c>
      <c r="E87" s="160" t="s">
        <v>22</v>
      </c>
      <c r="F87" s="160" t="s">
        <v>125</v>
      </c>
      <c r="I87" s="151"/>
      <c r="J87" s="161">
        <f>BK87</f>
        <v>0</v>
      </c>
      <c r="L87" s="148"/>
      <c r="M87" s="153"/>
      <c r="N87" s="154"/>
      <c r="O87" s="154"/>
      <c r="P87" s="155">
        <f>SUM(P88:P102)</f>
        <v>0</v>
      </c>
      <c r="Q87" s="154"/>
      <c r="R87" s="155">
        <f>SUM(R88:R102)</f>
        <v>0</v>
      </c>
      <c r="S87" s="154"/>
      <c r="T87" s="156">
        <f>SUM(T88:T102)</f>
        <v>0</v>
      </c>
      <c r="AR87" s="149" t="s">
        <v>22</v>
      </c>
      <c r="AT87" s="157" t="s">
        <v>71</v>
      </c>
      <c r="AU87" s="157" t="s">
        <v>22</v>
      </c>
      <c r="AY87" s="149" t="s">
        <v>124</v>
      </c>
      <c r="BK87" s="158">
        <f>SUM(BK88:BK102)</f>
        <v>0</v>
      </c>
    </row>
    <row r="88" spans="2:65" s="1" customFormat="1" ht="20.25" customHeight="1">
      <c r="B88" s="162"/>
      <c r="C88" s="163" t="s">
        <v>79</v>
      </c>
      <c r="D88" s="163" t="s">
        <v>127</v>
      </c>
      <c r="E88" s="164" t="s">
        <v>272</v>
      </c>
      <c r="F88" s="165" t="s">
        <v>273</v>
      </c>
      <c r="G88" s="166" t="s">
        <v>157</v>
      </c>
      <c r="H88" s="167">
        <v>8</v>
      </c>
      <c r="I88" s="168"/>
      <c r="J88" s="169">
        <f>ROUND(I88*H88,2)</f>
        <v>0</v>
      </c>
      <c r="K88" s="165" t="s">
        <v>20</v>
      </c>
      <c r="L88" s="32"/>
      <c r="M88" s="170" t="s">
        <v>20</v>
      </c>
      <c r="N88" s="171" t="s">
        <v>43</v>
      </c>
      <c r="O88" s="33"/>
      <c r="P88" s="172">
        <f>O88*H88</f>
        <v>0</v>
      </c>
      <c r="Q88" s="172">
        <v>0</v>
      </c>
      <c r="R88" s="172">
        <f>Q88*H88</f>
        <v>0</v>
      </c>
      <c r="S88" s="172">
        <v>0</v>
      </c>
      <c r="T88" s="173">
        <f>S88*H88</f>
        <v>0</v>
      </c>
      <c r="AR88" s="15" t="s">
        <v>85</v>
      </c>
      <c r="AT88" s="15" t="s">
        <v>127</v>
      </c>
      <c r="AU88" s="15" t="s">
        <v>79</v>
      </c>
      <c r="AY88" s="15" t="s">
        <v>124</v>
      </c>
      <c r="BE88" s="174">
        <f>IF(N88="základní",J88,0)</f>
        <v>0</v>
      </c>
      <c r="BF88" s="174">
        <f>IF(N88="snížená",J88,0)</f>
        <v>0</v>
      </c>
      <c r="BG88" s="174">
        <f>IF(N88="zákl. přenesená",J88,0)</f>
        <v>0</v>
      </c>
      <c r="BH88" s="174">
        <f>IF(N88="sníž. přenesená",J88,0)</f>
        <v>0</v>
      </c>
      <c r="BI88" s="174">
        <f>IF(N88="nulová",J88,0)</f>
        <v>0</v>
      </c>
      <c r="BJ88" s="15" t="s">
        <v>22</v>
      </c>
      <c r="BK88" s="174">
        <f>ROUND(I88*H88,2)</f>
        <v>0</v>
      </c>
      <c r="BL88" s="15" t="s">
        <v>85</v>
      </c>
      <c r="BM88" s="15" t="s">
        <v>274</v>
      </c>
    </row>
    <row r="89" spans="2:47" s="1" customFormat="1" ht="36">
      <c r="B89" s="32"/>
      <c r="D89" s="177" t="s">
        <v>132</v>
      </c>
      <c r="F89" s="178" t="s">
        <v>275</v>
      </c>
      <c r="I89" s="136"/>
      <c r="L89" s="32"/>
      <c r="M89" s="61"/>
      <c r="N89" s="33"/>
      <c r="O89" s="33"/>
      <c r="P89" s="33"/>
      <c r="Q89" s="33"/>
      <c r="R89" s="33"/>
      <c r="S89" s="33"/>
      <c r="T89" s="62"/>
      <c r="AT89" s="15" t="s">
        <v>132</v>
      </c>
      <c r="AU89" s="15" t="s">
        <v>79</v>
      </c>
    </row>
    <row r="90" spans="2:51" s="11" customFormat="1" ht="12">
      <c r="B90" s="179"/>
      <c r="D90" s="175" t="s">
        <v>160</v>
      </c>
      <c r="E90" s="180" t="s">
        <v>20</v>
      </c>
      <c r="F90" s="181" t="s">
        <v>276</v>
      </c>
      <c r="H90" s="182">
        <v>8</v>
      </c>
      <c r="I90" s="183"/>
      <c r="L90" s="179"/>
      <c r="M90" s="184"/>
      <c r="N90" s="185"/>
      <c r="O90" s="185"/>
      <c r="P90" s="185"/>
      <c r="Q90" s="185"/>
      <c r="R90" s="185"/>
      <c r="S90" s="185"/>
      <c r="T90" s="186"/>
      <c r="AT90" s="187" t="s">
        <v>160</v>
      </c>
      <c r="AU90" s="187" t="s">
        <v>79</v>
      </c>
      <c r="AV90" s="11" t="s">
        <v>79</v>
      </c>
      <c r="AW90" s="11" t="s">
        <v>36</v>
      </c>
      <c r="AX90" s="11" t="s">
        <v>22</v>
      </c>
      <c r="AY90" s="187" t="s">
        <v>124</v>
      </c>
    </row>
    <row r="91" spans="2:65" s="1" customFormat="1" ht="20.25" customHeight="1">
      <c r="B91" s="162"/>
      <c r="C91" s="163" t="s">
        <v>277</v>
      </c>
      <c r="D91" s="163" t="s">
        <v>127</v>
      </c>
      <c r="E91" s="164" t="s">
        <v>278</v>
      </c>
      <c r="F91" s="165" t="s">
        <v>279</v>
      </c>
      <c r="G91" s="166" t="s">
        <v>157</v>
      </c>
      <c r="H91" s="167">
        <v>16</v>
      </c>
      <c r="I91" s="168"/>
      <c r="J91" s="169">
        <f>ROUND(I91*H91,2)</f>
        <v>0</v>
      </c>
      <c r="K91" s="165" t="s">
        <v>191</v>
      </c>
      <c r="L91" s="32"/>
      <c r="M91" s="170" t="s">
        <v>20</v>
      </c>
      <c r="N91" s="171" t="s">
        <v>43</v>
      </c>
      <c r="O91" s="33"/>
      <c r="P91" s="172">
        <f>O91*H91</f>
        <v>0</v>
      </c>
      <c r="Q91" s="172">
        <v>0</v>
      </c>
      <c r="R91" s="172">
        <f>Q91*H91</f>
        <v>0</v>
      </c>
      <c r="S91" s="172">
        <v>0</v>
      </c>
      <c r="T91" s="173">
        <f>S91*H91</f>
        <v>0</v>
      </c>
      <c r="AR91" s="15" t="s">
        <v>85</v>
      </c>
      <c r="AT91" s="15" t="s">
        <v>127</v>
      </c>
      <c r="AU91" s="15" t="s">
        <v>79</v>
      </c>
      <c r="AY91" s="15" t="s">
        <v>124</v>
      </c>
      <c r="BE91" s="174">
        <f>IF(N91="základní",J91,0)</f>
        <v>0</v>
      </c>
      <c r="BF91" s="174">
        <f>IF(N91="snížená",J91,0)</f>
        <v>0</v>
      </c>
      <c r="BG91" s="174">
        <f>IF(N91="zákl. přenesená",J91,0)</f>
        <v>0</v>
      </c>
      <c r="BH91" s="174">
        <f>IF(N91="sníž. přenesená",J91,0)</f>
        <v>0</v>
      </c>
      <c r="BI91" s="174">
        <f>IF(N91="nulová",J91,0)</f>
        <v>0</v>
      </c>
      <c r="BJ91" s="15" t="s">
        <v>22</v>
      </c>
      <c r="BK91" s="174">
        <f>ROUND(I91*H91,2)</f>
        <v>0</v>
      </c>
      <c r="BL91" s="15" t="s">
        <v>85</v>
      </c>
      <c r="BM91" s="15" t="s">
        <v>280</v>
      </c>
    </row>
    <row r="92" spans="2:47" s="1" customFormat="1" ht="36">
      <c r="B92" s="32"/>
      <c r="D92" s="177" t="s">
        <v>132</v>
      </c>
      <c r="F92" s="178" t="s">
        <v>281</v>
      </c>
      <c r="I92" s="136"/>
      <c r="L92" s="32"/>
      <c r="M92" s="61"/>
      <c r="N92" s="33"/>
      <c r="O92" s="33"/>
      <c r="P92" s="33"/>
      <c r="Q92" s="33"/>
      <c r="R92" s="33"/>
      <c r="S92" s="33"/>
      <c r="T92" s="62"/>
      <c r="AT92" s="15" t="s">
        <v>132</v>
      </c>
      <c r="AU92" s="15" t="s">
        <v>79</v>
      </c>
    </row>
    <row r="93" spans="2:51" s="11" customFormat="1" ht="24">
      <c r="B93" s="179"/>
      <c r="D93" s="175" t="s">
        <v>160</v>
      </c>
      <c r="E93" s="180" t="s">
        <v>20</v>
      </c>
      <c r="F93" s="181" t="s">
        <v>282</v>
      </c>
      <c r="H93" s="182">
        <v>16</v>
      </c>
      <c r="I93" s="183"/>
      <c r="L93" s="179"/>
      <c r="M93" s="184"/>
      <c r="N93" s="185"/>
      <c r="O93" s="185"/>
      <c r="P93" s="185"/>
      <c r="Q93" s="185"/>
      <c r="R93" s="185"/>
      <c r="S93" s="185"/>
      <c r="T93" s="186"/>
      <c r="AT93" s="187" t="s">
        <v>160</v>
      </c>
      <c r="AU93" s="187" t="s">
        <v>79</v>
      </c>
      <c r="AV93" s="11" t="s">
        <v>79</v>
      </c>
      <c r="AW93" s="11" t="s">
        <v>36</v>
      </c>
      <c r="AX93" s="11" t="s">
        <v>22</v>
      </c>
      <c r="AY93" s="187" t="s">
        <v>124</v>
      </c>
    </row>
    <row r="94" spans="2:65" s="1" customFormat="1" ht="20.25" customHeight="1">
      <c r="B94" s="162"/>
      <c r="C94" s="163" t="s">
        <v>283</v>
      </c>
      <c r="D94" s="163" t="s">
        <v>127</v>
      </c>
      <c r="E94" s="164" t="s">
        <v>284</v>
      </c>
      <c r="F94" s="165" t="s">
        <v>285</v>
      </c>
      <c r="G94" s="166" t="s">
        <v>157</v>
      </c>
      <c r="H94" s="167">
        <v>16</v>
      </c>
      <c r="I94" s="168"/>
      <c r="J94" s="169">
        <f>ROUND(I94*H94,2)</f>
        <v>0</v>
      </c>
      <c r="K94" s="165" t="s">
        <v>191</v>
      </c>
      <c r="L94" s="32"/>
      <c r="M94" s="170" t="s">
        <v>20</v>
      </c>
      <c r="N94" s="171" t="s">
        <v>43</v>
      </c>
      <c r="O94" s="33"/>
      <c r="P94" s="172">
        <f>O94*H94</f>
        <v>0</v>
      </c>
      <c r="Q94" s="172">
        <v>0</v>
      </c>
      <c r="R94" s="172">
        <f>Q94*H94</f>
        <v>0</v>
      </c>
      <c r="S94" s="172">
        <v>0</v>
      </c>
      <c r="T94" s="173">
        <f>S94*H94</f>
        <v>0</v>
      </c>
      <c r="AR94" s="15" t="s">
        <v>85</v>
      </c>
      <c r="AT94" s="15" t="s">
        <v>127</v>
      </c>
      <c r="AU94" s="15" t="s">
        <v>79</v>
      </c>
      <c r="AY94" s="15" t="s">
        <v>124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5" t="s">
        <v>22</v>
      </c>
      <c r="BK94" s="174">
        <f>ROUND(I94*H94,2)</f>
        <v>0</v>
      </c>
      <c r="BL94" s="15" t="s">
        <v>85</v>
      </c>
      <c r="BM94" s="15" t="s">
        <v>286</v>
      </c>
    </row>
    <row r="95" spans="2:47" s="1" customFormat="1" ht="24">
      <c r="B95" s="32"/>
      <c r="D95" s="177" t="s">
        <v>132</v>
      </c>
      <c r="F95" s="178" t="s">
        <v>287</v>
      </c>
      <c r="I95" s="136"/>
      <c r="L95" s="32"/>
      <c r="M95" s="61"/>
      <c r="N95" s="33"/>
      <c r="O95" s="33"/>
      <c r="P95" s="33"/>
      <c r="Q95" s="33"/>
      <c r="R95" s="33"/>
      <c r="S95" s="33"/>
      <c r="T95" s="62"/>
      <c r="AT95" s="15" t="s">
        <v>132</v>
      </c>
      <c r="AU95" s="15" t="s">
        <v>79</v>
      </c>
    </row>
    <row r="96" spans="2:51" s="11" customFormat="1" ht="12">
      <c r="B96" s="179"/>
      <c r="D96" s="175" t="s">
        <v>160</v>
      </c>
      <c r="E96" s="180" t="s">
        <v>20</v>
      </c>
      <c r="F96" s="181" t="s">
        <v>288</v>
      </c>
      <c r="H96" s="182">
        <v>16</v>
      </c>
      <c r="I96" s="183"/>
      <c r="L96" s="179"/>
      <c r="M96" s="184"/>
      <c r="N96" s="185"/>
      <c r="O96" s="185"/>
      <c r="P96" s="185"/>
      <c r="Q96" s="185"/>
      <c r="R96" s="185"/>
      <c r="S96" s="185"/>
      <c r="T96" s="186"/>
      <c r="AT96" s="187" t="s">
        <v>160</v>
      </c>
      <c r="AU96" s="187" t="s">
        <v>79</v>
      </c>
      <c r="AV96" s="11" t="s">
        <v>79</v>
      </c>
      <c r="AW96" s="11" t="s">
        <v>36</v>
      </c>
      <c r="AX96" s="11" t="s">
        <v>22</v>
      </c>
      <c r="AY96" s="187" t="s">
        <v>124</v>
      </c>
    </row>
    <row r="97" spans="2:65" s="1" customFormat="1" ht="20.25" customHeight="1">
      <c r="B97" s="162"/>
      <c r="C97" s="163" t="s">
        <v>289</v>
      </c>
      <c r="D97" s="163" t="s">
        <v>127</v>
      </c>
      <c r="E97" s="164" t="s">
        <v>290</v>
      </c>
      <c r="F97" s="165" t="s">
        <v>291</v>
      </c>
      <c r="G97" s="166" t="s">
        <v>157</v>
      </c>
      <c r="H97" s="167">
        <v>8</v>
      </c>
      <c r="I97" s="168"/>
      <c r="J97" s="169">
        <f>ROUND(I97*H97,2)</f>
        <v>0</v>
      </c>
      <c r="K97" s="165" t="s">
        <v>191</v>
      </c>
      <c r="L97" s="32"/>
      <c r="M97" s="170" t="s">
        <v>20</v>
      </c>
      <c r="N97" s="171" t="s">
        <v>43</v>
      </c>
      <c r="O97" s="33"/>
      <c r="P97" s="172">
        <f>O97*H97</f>
        <v>0</v>
      </c>
      <c r="Q97" s="172">
        <v>0</v>
      </c>
      <c r="R97" s="172">
        <f>Q97*H97</f>
        <v>0</v>
      </c>
      <c r="S97" s="172">
        <v>0</v>
      </c>
      <c r="T97" s="173">
        <f>S97*H97</f>
        <v>0</v>
      </c>
      <c r="AR97" s="15" t="s">
        <v>85</v>
      </c>
      <c r="AT97" s="15" t="s">
        <v>127</v>
      </c>
      <c r="AU97" s="15" t="s">
        <v>79</v>
      </c>
      <c r="AY97" s="15" t="s">
        <v>124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5" t="s">
        <v>22</v>
      </c>
      <c r="BK97" s="174">
        <f>ROUND(I97*H97,2)</f>
        <v>0</v>
      </c>
      <c r="BL97" s="15" t="s">
        <v>85</v>
      </c>
      <c r="BM97" s="15" t="s">
        <v>292</v>
      </c>
    </row>
    <row r="98" spans="2:47" s="1" customFormat="1" ht="48">
      <c r="B98" s="32"/>
      <c r="D98" s="177" t="s">
        <v>132</v>
      </c>
      <c r="F98" s="178" t="s">
        <v>293</v>
      </c>
      <c r="I98" s="136"/>
      <c r="L98" s="32"/>
      <c r="M98" s="61"/>
      <c r="N98" s="33"/>
      <c r="O98" s="33"/>
      <c r="P98" s="33"/>
      <c r="Q98" s="33"/>
      <c r="R98" s="33"/>
      <c r="S98" s="33"/>
      <c r="T98" s="62"/>
      <c r="AT98" s="15" t="s">
        <v>132</v>
      </c>
      <c r="AU98" s="15" t="s">
        <v>79</v>
      </c>
    </row>
    <row r="99" spans="2:51" s="11" customFormat="1" ht="12">
      <c r="B99" s="179"/>
      <c r="D99" s="175" t="s">
        <v>160</v>
      </c>
      <c r="E99" s="180" t="s">
        <v>20</v>
      </c>
      <c r="F99" s="181" t="s">
        <v>294</v>
      </c>
      <c r="H99" s="182">
        <v>8</v>
      </c>
      <c r="I99" s="183"/>
      <c r="L99" s="179"/>
      <c r="M99" s="184"/>
      <c r="N99" s="185"/>
      <c r="O99" s="185"/>
      <c r="P99" s="185"/>
      <c r="Q99" s="185"/>
      <c r="R99" s="185"/>
      <c r="S99" s="185"/>
      <c r="T99" s="186"/>
      <c r="AT99" s="187" t="s">
        <v>160</v>
      </c>
      <c r="AU99" s="187" t="s">
        <v>79</v>
      </c>
      <c r="AV99" s="11" t="s">
        <v>79</v>
      </c>
      <c r="AW99" s="11" t="s">
        <v>36</v>
      </c>
      <c r="AX99" s="11" t="s">
        <v>22</v>
      </c>
      <c r="AY99" s="187" t="s">
        <v>124</v>
      </c>
    </row>
    <row r="100" spans="2:65" s="1" customFormat="1" ht="20.25" customHeight="1">
      <c r="B100" s="162"/>
      <c r="C100" s="163" t="s">
        <v>295</v>
      </c>
      <c r="D100" s="163" t="s">
        <v>127</v>
      </c>
      <c r="E100" s="164" t="s">
        <v>169</v>
      </c>
      <c r="F100" s="165" t="s">
        <v>170</v>
      </c>
      <c r="G100" s="166" t="s">
        <v>157</v>
      </c>
      <c r="H100" s="167">
        <v>8</v>
      </c>
      <c r="I100" s="168"/>
      <c r="J100" s="169">
        <f>ROUND(I100*H100,2)</f>
        <v>0</v>
      </c>
      <c r="K100" s="165" t="s">
        <v>20</v>
      </c>
      <c r="L100" s="32"/>
      <c r="M100" s="170" t="s">
        <v>20</v>
      </c>
      <c r="N100" s="171" t="s">
        <v>43</v>
      </c>
      <c r="O100" s="33"/>
      <c r="P100" s="172">
        <f>O100*H100</f>
        <v>0</v>
      </c>
      <c r="Q100" s="172">
        <v>0</v>
      </c>
      <c r="R100" s="172">
        <f>Q100*H100</f>
        <v>0</v>
      </c>
      <c r="S100" s="172">
        <v>0</v>
      </c>
      <c r="T100" s="173">
        <f>S100*H100</f>
        <v>0</v>
      </c>
      <c r="AR100" s="15" t="s">
        <v>85</v>
      </c>
      <c r="AT100" s="15" t="s">
        <v>127</v>
      </c>
      <c r="AU100" s="15" t="s">
        <v>79</v>
      </c>
      <c r="AY100" s="15" t="s">
        <v>124</v>
      </c>
      <c r="BE100" s="174">
        <f>IF(N100="základní",J100,0)</f>
        <v>0</v>
      </c>
      <c r="BF100" s="174">
        <f>IF(N100="snížená",J100,0)</f>
        <v>0</v>
      </c>
      <c r="BG100" s="174">
        <f>IF(N100="zákl. přenesená",J100,0)</f>
        <v>0</v>
      </c>
      <c r="BH100" s="174">
        <f>IF(N100="sníž. přenesená",J100,0)</f>
        <v>0</v>
      </c>
      <c r="BI100" s="174">
        <f>IF(N100="nulová",J100,0)</f>
        <v>0</v>
      </c>
      <c r="BJ100" s="15" t="s">
        <v>22</v>
      </c>
      <c r="BK100" s="174">
        <f>ROUND(I100*H100,2)</f>
        <v>0</v>
      </c>
      <c r="BL100" s="15" t="s">
        <v>85</v>
      </c>
      <c r="BM100" s="15" t="s">
        <v>296</v>
      </c>
    </row>
    <row r="101" spans="2:47" s="1" customFormat="1" ht="12">
      <c r="B101" s="32"/>
      <c r="D101" s="177" t="s">
        <v>132</v>
      </c>
      <c r="F101" s="178" t="s">
        <v>170</v>
      </c>
      <c r="I101" s="136"/>
      <c r="L101" s="32"/>
      <c r="M101" s="61"/>
      <c r="N101" s="33"/>
      <c r="O101" s="33"/>
      <c r="P101" s="33"/>
      <c r="Q101" s="33"/>
      <c r="R101" s="33"/>
      <c r="S101" s="33"/>
      <c r="T101" s="62"/>
      <c r="AT101" s="15" t="s">
        <v>132</v>
      </c>
      <c r="AU101" s="15" t="s">
        <v>79</v>
      </c>
    </row>
    <row r="102" spans="2:51" s="11" customFormat="1" ht="12">
      <c r="B102" s="179"/>
      <c r="D102" s="177" t="s">
        <v>160</v>
      </c>
      <c r="E102" s="187" t="s">
        <v>20</v>
      </c>
      <c r="F102" s="188" t="s">
        <v>297</v>
      </c>
      <c r="H102" s="189">
        <v>8</v>
      </c>
      <c r="I102" s="183"/>
      <c r="L102" s="179"/>
      <c r="M102" s="184"/>
      <c r="N102" s="185"/>
      <c r="O102" s="185"/>
      <c r="P102" s="185"/>
      <c r="Q102" s="185"/>
      <c r="R102" s="185"/>
      <c r="S102" s="185"/>
      <c r="T102" s="186"/>
      <c r="AT102" s="187" t="s">
        <v>160</v>
      </c>
      <c r="AU102" s="187" t="s">
        <v>79</v>
      </c>
      <c r="AV102" s="11" t="s">
        <v>79</v>
      </c>
      <c r="AW102" s="11" t="s">
        <v>36</v>
      </c>
      <c r="AX102" s="11" t="s">
        <v>22</v>
      </c>
      <c r="AY102" s="187" t="s">
        <v>124</v>
      </c>
    </row>
    <row r="103" spans="2:63" s="10" customFormat="1" ht="29.25" customHeight="1">
      <c r="B103" s="148"/>
      <c r="D103" s="159" t="s">
        <v>71</v>
      </c>
      <c r="E103" s="160" t="s">
        <v>79</v>
      </c>
      <c r="F103" s="160" t="s">
        <v>174</v>
      </c>
      <c r="I103" s="151"/>
      <c r="J103" s="161">
        <f>BK103</f>
        <v>0</v>
      </c>
      <c r="L103" s="148"/>
      <c r="M103" s="153"/>
      <c r="N103" s="154"/>
      <c r="O103" s="154"/>
      <c r="P103" s="155">
        <f>SUM(P104:P133)</f>
        <v>0</v>
      </c>
      <c r="Q103" s="154"/>
      <c r="R103" s="155">
        <f>SUM(R104:R133)</f>
        <v>1.5823184000000001</v>
      </c>
      <c r="S103" s="154"/>
      <c r="T103" s="156">
        <f>SUM(T104:T133)</f>
        <v>0</v>
      </c>
      <c r="AR103" s="149" t="s">
        <v>22</v>
      </c>
      <c r="AT103" s="157" t="s">
        <v>71</v>
      </c>
      <c r="AU103" s="157" t="s">
        <v>22</v>
      </c>
      <c r="AY103" s="149" t="s">
        <v>124</v>
      </c>
      <c r="BK103" s="158">
        <f>SUM(BK104:BK133)</f>
        <v>0</v>
      </c>
    </row>
    <row r="104" spans="2:65" s="1" customFormat="1" ht="20.25" customHeight="1">
      <c r="B104" s="162"/>
      <c r="C104" s="163" t="s">
        <v>298</v>
      </c>
      <c r="D104" s="163" t="s">
        <v>127</v>
      </c>
      <c r="E104" s="164" t="s">
        <v>79</v>
      </c>
      <c r="F104" s="165" t="s">
        <v>179</v>
      </c>
      <c r="G104" s="166" t="s">
        <v>299</v>
      </c>
      <c r="H104" s="167">
        <v>2.8</v>
      </c>
      <c r="I104" s="168"/>
      <c r="J104" s="169">
        <f>ROUND(I104*H104,2)</f>
        <v>0</v>
      </c>
      <c r="K104" s="165" t="s">
        <v>20</v>
      </c>
      <c r="L104" s="32"/>
      <c r="M104" s="170" t="s">
        <v>20</v>
      </c>
      <c r="N104" s="171" t="s">
        <v>43</v>
      </c>
      <c r="O104" s="33"/>
      <c r="P104" s="172">
        <f>O104*H104</f>
        <v>0</v>
      </c>
      <c r="Q104" s="172">
        <v>0</v>
      </c>
      <c r="R104" s="172">
        <f>Q104*H104</f>
        <v>0</v>
      </c>
      <c r="S104" s="172">
        <v>0</v>
      </c>
      <c r="T104" s="173">
        <f>S104*H104</f>
        <v>0</v>
      </c>
      <c r="AR104" s="15" t="s">
        <v>85</v>
      </c>
      <c r="AT104" s="15" t="s">
        <v>127</v>
      </c>
      <c r="AU104" s="15" t="s">
        <v>79</v>
      </c>
      <c r="AY104" s="15" t="s">
        <v>124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5" t="s">
        <v>22</v>
      </c>
      <c r="BK104" s="174">
        <f>ROUND(I104*H104,2)</f>
        <v>0</v>
      </c>
      <c r="BL104" s="15" t="s">
        <v>85</v>
      </c>
      <c r="BM104" s="15" t="s">
        <v>300</v>
      </c>
    </row>
    <row r="105" spans="2:65" s="1" customFormat="1" ht="20.25" customHeight="1">
      <c r="B105" s="162"/>
      <c r="C105" s="163" t="s">
        <v>301</v>
      </c>
      <c r="D105" s="163" t="s">
        <v>127</v>
      </c>
      <c r="E105" s="164" t="s">
        <v>302</v>
      </c>
      <c r="F105" s="165" t="s">
        <v>303</v>
      </c>
      <c r="G105" s="166" t="s">
        <v>157</v>
      </c>
      <c r="H105" s="167">
        <v>0.48</v>
      </c>
      <c r="I105" s="168"/>
      <c r="J105" s="169">
        <f>ROUND(I105*H105,2)</f>
        <v>0</v>
      </c>
      <c r="K105" s="165" t="s">
        <v>191</v>
      </c>
      <c r="L105" s="32"/>
      <c r="M105" s="170" t="s">
        <v>20</v>
      </c>
      <c r="N105" s="171" t="s">
        <v>43</v>
      </c>
      <c r="O105" s="33"/>
      <c r="P105" s="172">
        <f>O105*H105</f>
        <v>0</v>
      </c>
      <c r="Q105" s="172">
        <v>0</v>
      </c>
      <c r="R105" s="172">
        <f>Q105*H105</f>
        <v>0</v>
      </c>
      <c r="S105" s="172">
        <v>0</v>
      </c>
      <c r="T105" s="173">
        <f>S105*H105</f>
        <v>0</v>
      </c>
      <c r="AR105" s="15" t="s">
        <v>85</v>
      </c>
      <c r="AT105" s="15" t="s">
        <v>127</v>
      </c>
      <c r="AU105" s="15" t="s">
        <v>79</v>
      </c>
      <c r="AY105" s="15" t="s">
        <v>124</v>
      </c>
      <c r="BE105" s="174">
        <f>IF(N105="základní",J105,0)</f>
        <v>0</v>
      </c>
      <c r="BF105" s="174">
        <f>IF(N105="snížená",J105,0)</f>
        <v>0</v>
      </c>
      <c r="BG105" s="174">
        <f>IF(N105="zákl. přenesená",J105,0)</f>
        <v>0</v>
      </c>
      <c r="BH105" s="174">
        <f>IF(N105="sníž. přenesená",J105,0)</f>
        <v>0</v>
      </c>
      <c r="BI105" s="174">
        <f>IF(N105="nulová",J105,0)</f>
        <v>0</v>
      </c>
      <c r="BJ105" s="15" t="s">
        <v>22</v>
      </c>
      <c r="BK105" s="174">
        <f>ROUND(I105*H105,2)</f>
        <v>0</v>
      </c>
      <c r="BL105" s="15" t="s">
        <v>85</v>
      </c>
      <c r="BM105" s="15" t="s">
        <v>304</v>
      </c>
    </row>
    <row r="106" spans="2:47" s="1" customFormat="1" ht="36">
      <c r="B106" s="32"/>
      <c r="D106" s="177" t="s">
        <v>132</v>
      </c>
      <c r="F106" s="178" t="s">
        <v>305</v>
      </c>
      <c r="I106" s="136"/>
      <c r="L106" s="32"/>
      <c r="M106" s="61"/>
      <c r="N106" s="33"/>
      <c r="O106" s="33"/>
      <c r="P106" s="33"/>
      <c r="Q106" s="33"/>
      <c r="R106" s="33"/>
      <c r="S106" s="33"/>
      <c r="T106" s="62"/>
      <c r="AT106" s="15" t="s">
        <v>132</v>
      </c>
      <c r="AU106" s="15" t="s">
        <v>79</v>
      </c>
    </row>
    <row r="107" spans="2:51" s="11" customFormat="1" ht="12">
      <c r="B107" s="179"/>
      <c r="D107" s="175" t="s">
        <v>160</v>
      </c>
      <c r="E107" s="180" t="s">
        <v>20</v>
      </c>
      <c r="F107" s="181" t="s">
        <v>306</v>
      </c>
      <c r="H107" s="182">
        <v>0.48</v>
      </c>
      <c r="I107" s="183"/>
      <c r="L107" s="179"/>
      <c r="M107" s="184"/>
      <c r="N107" s="185"/>
      <c r="O107" s="185"/>
      <c r="P107" s="185"/>
      <c r="Q107" s="185"/>
      <c r="R107" s="185"/>
      <c r="S107" s="185"/>
      <c r="T107" s="186"/>
      <c r="AT107" s="187" t="s">
        <v>160</v>
      </c>
      <c r="AU107" s="187" t="s">
        <v>79</v>
      </c>
      <c r="AV107" s="11" t="s">
        <v>79</v>
      </c>
      <c r="AW107" s="11" t="s">
        <v>36</v>
      </c>
      <c r="AX107" s="11" t="s">
        <v>22</v>
      </c>
      <c r="AY107" s="187" t="s">
        <v>124</v>
      </c>
    </row>
    <row r="108" spans="2:65" s="1" customFormat="1" ht="20.25" customHeight="1">
      <c r="B108" s="162"/>
      <c r="C108" s="163" t="s">
        <v>307</v>
      </c>
      <c r="D108" s="163" t="s">
        <v>127</v>
      </c>
      <c r="E108" s="164" t="s">
        <v>308</v>
      </c>
      <c r="F108" s="165" t="s">
        <v>309</v>
      </c>
      <c r="G108" s="166" t="s">
        <v>130</v>
      </c>
      <c r="H108" s="167">
        <v>2.4</v>
      </c>
      <c r="I108" s="168"/>
      <c r="J108" s="169">
        <f>ROUND(I108*H108,2)</f>
        <v>0</v>
      </c>
      <c r="K108" s="165" t="s">
        <v>191</v>
      </c>
      <c r="L108" s="32"/>
      <c r="M108" s="170" t="s">
        <v>20</v>
      </c>
      <c r="N108" s="171" t="s">
        <v>43</v>
      </c>
      <c r="O108" s="33"/>
      <c r="P108" s="172">
        <f>O108*H108</f>
        <v>0</v>
      </c>
      <c r="Q108" s="172">
        <v>0.00103</v>
      </c>
      <c r="R108" s="172">
        <f>Q108*H108</f>
        <v>0.0024720000000000002</v>
      </c>
      <c r="S108" s="172">
        <v>0</v>
      </c>
      <c r="T108" s="173">
        <f>S108*H108</f>
        <v>0</v>
      </c>
      <c r="AR108" s="15" t="s">
        <v>85</v>
      </c>
      <c r="AT108" s="15" t="s">
        <v>127</v>
      </c>
      <c r="AU108" s="15" t="s">
        <v>79</v>
      </c>
      <c r="AY108" s="15" t="s">
        <v>124</v>
      </c>
      <c r="BE108" s="174">
        <f>IF(N108="základní",J108,0)</f>
        <v>0</v>
      </c>
      <c r="BF108" s="174">
        <f>IF(N108="snížená",J108,0)</f>
        <v>0</v>
      </c>
      <c r="BG108" s="174">
        <f>IF(N108="zákl. přenesená",J108,0)</f>
        <v>0</v>
      </c>
      <c r="BH108" s="174">
        <f>IF(N108="sníž. přenesená",J108,0)</f>
        <v>0</v>
      </c>
      <c r="BI108" s="174">
        <f>IF(N108="nulová",J108,0)</f>
        <v>0</v>
      </c>
      <c r="BJ108" s="15" t="s">
        <v>22</v>
      </c>
      <c r="BK108" s="174">
        <f>ROUND(I108*H108,2)</f>
        <v>0</v>
      </c>
      <c r="BL108" s="15" t="s">
        <v>85</v>
      </c>
      <c r="BM108" s="15" t="s">
        <v>310</v>
      </c>
    </row>
    <row r="109" spans="2:47" s="1" customFormat="1" ht="24">
      <c r="B109" s="32"/>
      <c r="D109" s="177" t="s">
        <v>132</v>
      </c>
      <c r="F109" s="178" t="s">
        <v>311</v>
      </c>
      <c r="I109" s="136"/>
      <c r="L109" s="32"/>
      <c r="M109" s="61"/>
      <c r="N109" s="33"/>
      <c r="O109" s="33"/>
      <c r="P109" s="33"/>
      <c r="Q109" s="33"/>
      <c r="R109" s="33"/>
      <c r="S109" s="33"/>
      <c r="T109" s="62"/>
      <c r="AT109" s="15" t="s">
        <v>132</v>
      </c>
      <c r="AU109" s="15" t="s">
        <v>79</v>
      </c>
    </row>
    <row r="110" spans="2:51" s="11" customFormat="1" ht="12">
      <c r="B110" s="179"/>
      <c r="D110" s="175" t="s">
        <v>160</v>
      </c>
      <c r="E110" s="180" t="s">
        <v>20</v>
      </c>
      <c r="F110" s="181" t="s">
        <v>312</v>
      </c>
      <c r="H110" s="182">
        <v>2.4</v>
      </c>
      <c r="I110" s="183"/>
      <c r="L110" s="179"/>
      <c r="M110" s="184"/>
      <c r="N110" s="185"/>
      <c r="O110" s="185"/>
      <c r="P110" s="185"/>
      <c r="Q110" s="185"/>
      <c r="R110" s="185"/>
      <c r="S110" s="185"/>
      <c r="T110" s="186"/>
      <c r="AT110" s="187" t="s">
        <v>160</v>
      </c>
      <c r="AU110" s="187" t="s">
        <v>79</v>
      </c>
      <c r="AV110" s="11" t="s">
        <v>79</v>
      </c>
      <c r="AW110" s="11" t="s">
        <v>36</v>
      </c>
      <c r="AX110" s="11" t="s">
        <v>22</v>
      </c>
      <c r="AY110" s="187" t="s">
        <v>124</v>
      </c>
    </row>
    <row r="111" spans="2:65" s="1" customFormat="1" ht="20.25" customHeight="1">
      <c r="B111" s="162"/>
      <c r="C111" s="163" t="s">
        <v>313</v>
      </c>
      <c r="D111" s="163" t="s">
        <v>127</v>
      </c>
      <c r="E111" s="164" t="s">
        <v>314</v>
      </c>
      <c r="F111" s="165" t="s">
        <v>315</v>
      </c>
      <c r="G111" s="166" t="s">
        <v>130</v>
      </c>
      <c r="H111" s="167">
        <v>2.4</v>
      </c>
      <c r="I111" s="168"/>
      <c r="J111" s="169">
        <f>ROUND(I111*H111,2)</f>
        <v>0</v>
      </c>
      <c r="K111" s="165" t="s">
        <v>191</v>
      </c>
      <c r="L111" s="32"/>
      <c r="M111" s="170" t="s">
        <v>20</v>
      </c>
      <c r="N111" s="171" t="s">
        <v>43</v>
      </c>
      <c r="O111" s="33"/>
      <c r="P111" s="172">
        <f>O111*H111</f>
        <v>0</v>
      </c>
      <c r="Q111" s="172">
        <v>0</v>
      </c>
      <c r="R111" s="172">
        <f>Q111*H111</f>
        <v>0</v>
      </c>
      <c r="S111" s="172">
        <v>0</v>
      </c>
      <c r="T111" s="173">
        <f>S111*H111</f>
        <v>0</v>
      </c>
      <c r="AR111" s="15" t="s">
        <v>85</v>
      </c>
      <c r="AT111" s="15" t="s">
        <v>127</v>
      </c>
      <c r="AU111" s="15" t="s">
        <v>79</v>
      </c>
      <c r="AY111" s="15" t="s">
        <v>124</v>
      </c>
      <c r="BE111" s="174">
        <f>IF(N111="základní",J111,0)</f>
        <v>0</v>
      </c>
      <c r="BF111" s="174">
        <f>IF(N111="snížená",J111,0)</f>
        <v>0</v>
      </c>
      <c r="BG111" s="174">
        <f>IF(N111="zákl. přenesená",J111,0)</f>
        <v>0</v>
      </c>
      <c r="BH111" s="174">
        <f>IF(N111="sníž. přenesená",J111,0)</f>
        <v>0</v>
      </c>
      <c r="BI111" s="174">
        <f>IF(N111="nulová",J111,0)</f>
        <v>0</v>
      </c>
      <c r="BJ111" s="15" t="s">
        <v>22</v>
      </c>
      <c r="BK111" s="174">
        <f>ROUND(I111*H111,2)</f>
        <v>0</v>
      </c>
      <c r="BL111" s="15" t="s">
        <v>85</v>
      </c>
      <c r="BM111" s="15" t="s">
        <v>316</v>
      </c>
    </row>
    <row r="112" spans="2:47" s="1" customFormat="1" ht="24">
      <c r="B112" s="32"/>
      <c r="D112" s="177" t="s">
        <v>132</v>
      </c>
      <c r="F112" s="178" t="s">
        <v>317</v>
      </c>
      <c r="I112" s="136"/>
      <c r="L112" s="32"/>
      <c r="M112" s="61"/>
      <c r="N112" s="33"/>
      <c r="O112" s="33"/>
      <c r="P112" s="33"/>
      <c r="Q112" s="33"/>
      <c r="R112" s="33"/>
      <c r="S112" s="33"/>
      <c r="T112" s="62"/>
      <c r="AT112" s="15" t="s">
        <v>132</v>
      </c>
      <c r="AU112" s="15" t="s">
        <v>79</v>
      </c>
    </row>
    <row r="113" spans="2:51" s="11" customFormat="1" ht="12">
      <c r="B113" s="179"/>
      <c r="D113" s="175" t="s">
        <v>160</v>
      </c>
      <c r="E113" s="180" t="s">
        <v>20</v>
      </c>
      <c r="F113" s="181" t="s">
        <v>318</v>
      </c>
      <c r="H113" s="182">
        <v>2.4</v>
      </c>
      <c r="I113" s="183"/>
      <c r="L113" s="179"/>
      <c r="M113" s="184"/>
      <c r="N113" s="185"/>
      <c r="O113" s="185"/>
      <c r="P113" s="185"/>
      <c r="Q113" s="185"/>
      <c r="R113" s="185"/>
      <c r="S113" s="185"/>
      <c r="T113" s="186"/>
      <c r="AT113" s="187" t="s">
        <v>160</v>
      </c>
      <c r="AU113" s="187" t="s">
        <v>79</v>
      </c>
      <c r="AV113" s="11" t="s">
        <v>79</v>
      </c>
      <c r="AW113" s="11" t="s">
        <v>36</v>
      </c>
      <c r="AX113" s="11" t="s">
        <v>22</v>
      </c>
      <c r="AY113" s="187" t="s">
        <v>124</v>
      </c>
    </row>
    <row r="114" spans="2:65" s="1" customFormat="1" ht="20.25" customHeight="1">
      <c r="B114" s="162"/>
      <c r="C114" s="163" t="s">
        <v>175</v>
      </c>
      <c r="D114" s="163" t="s">
        <v>127</v>
      </c>
      <c r="E114" s="164" t="s">
        <v>319</v>
      </c>
      <c r="F114" s="165" t="s">
        <v>320</v>
      </c>
      <c r="G114" s="166" t="s">
        <v>130</v>
      </c>
      <c r="H114" s="167">
        <v>16</v>
      </c>
      <c r="I114" s="168"/>
      <c r="J114" s="169">
        <f>ROUND(I114*H114,2)</f>
        <v>0</v>
      </c>
      <c r="K114" s="165" t="s">
        <v>171</v>
      </c>
      <c r="L114" s="32"/>
      <c r="M114" s="170" t="s">
        <v>20</v>
      </c>
      <c r="N114" s="171" t="s">
        <v>43</v>
      </c>
      <c r="O114" s="33"/>
      <c r="P114" s="172">
        <f>O114*H114</f>
        <v>0</v>
      </c>
      <c r="Q114" s="172">
        <v>0</v>
      </c>
      <c r="R114" s="172">
        <f>Q114*H114</f>
        <v>0</v>
      </c>
      <c r="S114" s="172">
        <v>0</v>
      </c>
      <c r="T114" s="173">
        <f>S114*H114</f>
        <v>0</v>
      </c>
      <c r="AR114" s="15" t="s">
        <v>85</v>
      </c>
      <c r="AT114" s="15" t="s">
        <v>127</v>
      </c>
      <c r="AU114" s="15" t="s">
        <v>79</v>
      </c>
      <c r="AY114" s="15" t="s">
        <v>124</v>
      </c>
      <c r="BE114" s="174">
        <f>IF(N114="základní",J114,0)</f>
        <v>0</v>
      </c>
      <c r="BF114" s="174">
        <f>IF(N114="snížená",J114,0)</f>
        <v>0</v>
      </c>
      <c r="BG114" s="174">
        <f>IF(N114="zákl. přenesená",J114,0)</f>
        <v>0</v>
      </c>
      <c r="BH114" s="174">
        <f>IF(N114="sníž. přenesená",J114,0)</f>
        <v>0</v>
      </c>
      <c r="BI114" s="174">
        <f>IF(N114="nulová",J114,0)</f>
        <v>0</v>
      </c>
      <c r="BJ114" s="15" t="s">
        <v>22</v>
      </c>
      <c r="BK114" s="174">
        <f>ROUND(I114*H114,2)</f>
        <v>0</v>
      </c>
      <c r="BL114" s="15" t="s">
        <v>85</v>
      </c>
      <c r="BM114" s="15" t="s">
        <v>321</v>
      </c>
    </row>
    <row r="115" spans="2:47" s="1" customFormat="1" ht="12">
      <c r="B115" s="32"/>
      <c r="D115" s="177" t="s">
        <v>132</v>
      </c>
      <c r="F115" s="178" t="s">
        <v>322</v>
      </c>
      <c r="I115" s="136"/>
      <c r="L115" s="32"/>
      <c r="M115" s="61"/>
      <c r="N115" s="33"/>
      <c r="O115" s="33"/>
      <c r="P115" s="33"/>
      <c r="Q115" s="33"/>
      <c r="R115" s="33"/>
      <c r="S115" s="33"/>
      <c r="T115" s="62"/>
      <c r="AT115" s="15" t="s">
        <v>132</v>
      </c>
      <c r="AU115" s="15" t="s">
        <v>79</v>
      </c>
    </row>
    <row r="116" spans="2:51" s="11" customFormat="1" ht="12">
      <c r="B116" s="179"/>
      <c r="D116" s="175" t="s">
        <v>160</v>
      </c>
      <c r="E116" s="180" t="s">
        <v>20</v>
      </c>
      <c r="F116" s="181" t="s">
        <v>323</v>
      </c>
      <c r="H116" s="182">
        <v>16</v>
      </c>
      <c r="I116" s="183"/>
      <c r="L116" s="179"/>
      <c r="M116" s="184"/>
      <c r="N116" s="185"/>
      <c r="O116" s="185"/>
      <c r="P116" s="185"/>
      <c r="Q116" s="185"/>
      <c r="R116" s="185"/>
      <c r="S116" s="185"/>
      <c r="T116" s="186"/>
      <c r="AT116" s="187" t="s">
        <v>160</v>
      </c>
      <c r="AU116" s="187" t="s">
        <v>79</v>
      </c>
      <c r="AV116" s="11" t="s">
        <v>79</v>
      </c>
      <c r="AW116" s="11" t="s">
        <v>36</v>
      </c>
      <c r="AX116" s="11" t="s">
        <v>22</v>
      </c>
      <c r="AY116" s="187" t="s">
        <v>124</v>
      </c>
    </row>
    <row r="117" spans="2:65" s="1" customFormat="1" ht="20.25" customHeight="1">
      <c r="B117" s="162"/>
      <c r="C117" s="163" t="s">
        <v>88</v>
      </c>
      <c r="D117" s="163" t="s">
        <v>127</v>
      </c>
      <c r="E117" s="164" t="s">
        <v>324</v>
      </c>
      <c r="F117" s="165" t="s">
        <v>325</v>
      </c>
      <c r="G117" s="166" t="s">
        <v>130</v>
      </c>
      <c r="H117" s="167">
        <v>4.8</v>
      </c>
      <c r="I117" s="168"/>
      <c r="J117" s="169">
        <f>ROUND(I117*H117,2)</f>
        <v>0</v>
      </c>
      <c r="K117" s="165" t="s">
        <v>20</v>
      </c>
      <c r="L117" s="32"/>
      <c r="M117" s="170" t="s">
        <v>20</v>
      </c>
      <c r="N117" s="171" t="s">
        <v>43</v>
      </c>
      <c r="O117" s="33"/>
      <c r="P117" s="172">
        <f>O117*H117</f>
        <v>0</v>
      </c>
      <c r="Q117" s="172">
        <v>0.00144</v>
      </c>
      <c r="R117" s="172">
        <f>Q117*H117</f>
        <v>0.006912000000000001</v>
      </c>
      <c r="S117" s="172">
        <v>0</v>
      </c>
      <c r="T117" s="173">
        <f>S117*H117</f>
        <v>0</v>
      </c>
      <c r="AR117" s="15" t="s">
        <v>85</v>
      </c>
      <c r="AT117" s="15" t="s">
        <v>127</v>
      </c>
      <c r="AU117" s="15" t="s">
        <v>79</v>
      </c>
      <c r="AY117" s="15" t="s">
        <v>124</v>
      </c>
      <c r="BE117" s="174">
        <f>IF(N117="základní",J117,0)</f>
        <v>0</v>
      </c>
      <c r="BF117" s="174">
        <f>IF(N117="snížená",J117,0)</f>
        <v>0</v>
      </c>
      <c r="BG117" s="174">
        <f>IF(N117="zákl. přenesená",J117,0)</f>
        <v>0</v>
      </c>
      <c r="BH117" s="174">
        <f>IF(N117="sníž. přenesená",J117,0)</f>
        <v>0</v>
      </c>
      <c r="BI117" s="174">
        <f>IF(N117="nulová",J117,0)</f>
        <v>0</v>
      </c>
      <c r="BJ117" s="15" t="s">
        <v>22</v>
      </c>
      <c r="BK117" s="174">
        <f>ROUND(I117*H117,2)</f>
        <v>0</v>
      </c>
      <c r="BL117" s="15" t="s">
        <v>85</v>
      </c>
      <c r="BM117" s="15" t="s">
        <v>326</v>
      </c>
    </row>
    <row r="118" spans="2:47" s="1" customFormat="1" ht="36">
      <c r="B118" s="32"/>
      <c r="D118" s="177" t="s">
        <v>132</v>
      </c>
      <c r="F118" s="178" t="s">
        <v>327</v>
      </c>
      <c r="I118" s="136"/>
      <c r="L118" s="32"/>
      <c r="M118" s="61"/>
      <c r="N118" s="33"/>
      <c r="O118" s="33"/>
      <c r="P118" s="33"/>
      <c r="Q118" s="33"/>
      <c r="R118" s="33"/>
      <c r="S118" s="33"/>
      <c r="T118" s="62"/>
      <c r="AT118" s="15" t="s">
        <v>132</v>
      </c>
      <c r="AU118" s="15" t="s">
        <v>79</v>
      </c>
    </row>
    <row r="119" spans="2:51" s="11" customFormat="1" ht="12">
      <c r="B119" s="179"/>
      <c r="D119" s="175" t="s">
        <v>160</v>
      </c>
      <c r="E119" s="180" t="s">
        <v>20</v>
      </c>
      <c r="F119" s="181" t="s">
        <v>328</v>
      </c>
      <c r="H119" s="182">
        <v>4.8</v>
      </c>
      <c r="I119" s="183"/>
      <c r="L119" s="179"/>
      <c r="M119" s="184"/>
      <c r="N119" s="185"/>
      <c r="O119" s="185"/>
      <c r="P119" s="185"/>
      <c r="Q119" s="185"/>
      <c r="R119" s="185"/>
      <c r="S119" s="185"/>
      <c r="T119" s="186"/>
      <c r="AT119" s="187" t="s">
        <v>160</v>
      </c>
      <c r="AU119" s="187" t="s">
        <v>79</v>
      </c>
      <c r="AV119" s="11" t="s">
        <v>79</v>
      </c>
      <c r="AW119" s="11" t="s">
        <v>36</v>
      </c>
      <c r="AX119" s="11" t="s">
        <v>22</v>
      </c>
      <c r="AY119" s="187" t="s">
        <v>124</v>
      </c>
    </row>
    <row r="120" spans="2:65" s="1" customFormat="1" ht="20.25" customHeight="1">
      <c r="B120" s="162"/>
      <c r="C120" s="163" t="s">
        <v>329</v>
      </c>
      <c r="D120" s="163" t="s">
        <v>127</v>
      </c>
      <c r="E120" s="164" t="s">
        <v>330</v>
      </c>
      <c r="F120" s="165" t="s">
        <v>331</v>
      </c>
      <c r="G120" s="166" t="s">
        <v>130</v>
      </c>
      <c r="H120" s="167">
        <v>4.8</v>
      </c>
      <c r="I120" s="168"/>
      <c r="J120" s="169">
        <f>ROUND(I120*H120,2)</f>
        <v>0</v>
      </c>
      <c r="K120" s="165" t="s">
        <v>137</v>
      </c>
      <c r="L120" s="32"/>
      <c r="M120" s="170" t="s">
        <v>20</v>
      </c>
      <c r="N120" s="171" t="s">
        <v>43</v>
      </c>
      <c r="O120" s="33"/>
      <c r="P120" s="172">
        <f>O120*H120</f>
        <v>0</v>
      </c>
      <c r="Q120" s="172">
        <v>4E-05</v>
      </c>
      <c r="R120" s="172">
        <f>Q120*H120</f>
        <v>0.000192</v>
      </c>
      <c r="S120" s="172">
        <v>0</v>
      </c>
      <c r="T120" s="173">
        <f>S120*H120</f>
        <v>0</v>
      </c>
      <c r="AR120" s="15" t="s">
        <v>85</v>
      </c>
      <c r="AT120" s="15" t="s">
        <v>127</v>
      </c>
      <c r="AU120" s="15" t="s">
        <v>79</v>
      </c>
      <c r="AY120" s="15" t="s">
        <v>124</v>
      </c>
      <c r="BE120" s="174">
        <f>IF(N120="základní",J120,0)</f>
        <v>0</v>
      </c>
      <c r="BF120" s="174">
        <f>IF(N120="snížená",J120,0)</f>
        <v>0</v>
      </c>
      <c r="BG120" s="174">
        <f>IF(N120="zákl. přenesená",J120,0)</f>
        <v>0</v>
      </c>
      <c r="BH120" s="174">
        <f>IF(N120="sníž. přenesená",J120,0)</f>
        <v>0</v>
      </c>
      <c r="BI120" s="174">
        <f>IF(N120="nulová",J120,0)</f>
        <v>0</v>
      </c>
      <c r="BJ120" s="15" t="s">
        <v>22</v>
      </c>
      <c r="BK120" s="174">
        <f>ROUND(I120*H120,2)</f>
        <v>0</v>
      </c>
      <c r="BL120" s="15" t="s">
        <v>85</v>
      </c>
      <c r="BM120" s="15" t="s">
        <v>332</v>
      </c>
    </row>
    <row r="121" spans="2:47" s="1" customFormat="1" ht="24">
      <c r="B121" s="32"/>
      <c r="D121" s="177" t="s">
        <v>132</v>
      </c>
      <c r="F121" s="178" t="s">
        <v>333</v>
      </c>
      <c r="I121" s="136"/>
      <c r="L121" s="32"/>
      <c r="M121" s="61"/>
      <c r="N121" s="33"/>
      <c r="O121" s="33"/>
      <c r="P121" s="33"/>
      <c r="Q121" s="33"/>
      <c r="R121" s="33"/>
      <c r="S121" s="33"/>
      <c r="T121" s="62"/>
      <c r="AT121" s="15" t="s">
        <v>132</v>
      </c>
      <c r="AU121" s="15" t="s">
        <v>79</v>
      </c>
    </row>
    <row r="122" spans="2:51" s="11" customFormat="1" ht="12">
      <c r="B122" s="179"/>
      <c r="D122" s="175" t="s">
        <v>160</v>
      </c>
      <c r="E122" s="180" t="s">
        <v>20</v>
      </c>
      <c r="F122" s="181" t="s">
        <v>328</v>
      </c>
      <c r="H122" s="182">
        <v>4.8</v>
      </c>
      <c r="I122" s="183"/>
      <c r="L122" s="179"/>
      <c r="M122" s="184"/>
      <c r="N122" s="185"/>
      <c r="O122" s="185"/>
      <c r="P122" s="185"/>
      <c r="Q122" s="185"/>
      <c r="R122" s="185"/>
      <c r="S122" s="185"/>
      <c r="T122" s="186"/>
      <c r="AT122" s="187" t="s">
        <v>160</v>
      </c>
      <c r="AU122" s="187" t="s">
        <v>79</v>
      </c>
      <c r="AV122" s="11" t="s">
        <v>79</v>
      </c>
      <c r="AW122" s="11" t="s">
        <v>36</v>
      </c>
      <c r="AX122" s="11" t="s">
        <v>22</v>
      </c>
      <c r="AY122" s="187" t="s">
        <v>124</v>
      </c>
    </row>
    <row r="123" spans="2:65" s="1" customFormat="1" ht="20.25" customHeight="1">
      <c r="B123" s="162"/>
      <c r="C123" s="163" t="s">
        <v>334</v>
      </c>
      <c r="D123" s="163" t="s">
        <v>127</v>
      </c>
      <c r="E123" s="164" t="s">
        <v>335</v>
      </c>
      <c r="F123" s="165" t="s">
        <v>336</v>
      </c>
      <c r="G123" s="166" t="s">
        <v>157</v>
      </c>
      <c r="H123" s="167">
        <v>0.64</v>
      </c>
      <c r="I123" s="168"/>
      <c r="J123" s="169">
        <f>ROUND(I123*H123,2)</f>
        <v>0</v>
      </c>
      <c r="K123" s="165" t="s">
        <v>191</v>
      </c>
      <c r="L123" s="32"/>
      <c r="M123" s="170" t="s">
        <v>20</v>
      </c>
      <c r="N123" s="171" t="s">
        <v>43</v>
      </c>
      <c r="O123" s="33"/>
      <c r="P123" s="172">
        <f>O123*H123</f>
        <v>0</v>
      </c>
      <c r="Q123" s="172">
        <v>2.45329</v>
      </c>
      <c r="R123" s="172">
        <f>Q123*H123</f>
        <v>1.5701056</v>
      </c>
      <c r="S123" s="172">
        <v>0</v>
      </c>
      <c r="T123" s="173">
        <f>S123*H123</f>
        <v>0</v>
      </c>
      <c r="AR123" s="15" t="s">
        <v>85</v>
      </c>
      <c r="AT123" s="15" t="s">
        <v>127</v>
      </c>
      <c r="AU123" s="15" t="s">
        <v>79</v>
      </c>
      <c r="AY123" s="15" t="s">
        <v>124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5" t="s">
        <v>22</v>
      </c>
      <c r="BK123" s="174">
        <f>ROUND(I123*H123,2)</f>
        <v>0</v>
      </c>
      <c r="BL123" s="15" t="s">
        <v>85</v>
      </c>
      <c r="BM123" s="15" t="s">
        <v>337</v>
      </c>
    </row>
    <row r="124" spans="2:47" s="1" customFormat="1" ht="24">
      <c r="B124" s="32"/>
      <c r="D124" s="177" t="s">
        <v>132</v>
      </c>
      <c r="F124" s="178" t="s">
        <v>338</v>
      </c>
      <c r="I124" s="136"/>
      <c r="L124" s="32"/>
      <c r="M124" s="61"/>
      <c r="N124" s="33"/>
      <c r="O124" s="33"/>
      <c r="P124" s="33"/>
      <c r="Q124" s="33"/>
      <c r="R124" s="33"/>
      <c r="S124" s="33"/>
      <c r="T124" s="62"/>
      <c r="AT124" s="15" t="s">
        <v>132</v>
      </c>
      <c r="AU124" s="15" t="s">
        <v>79</v>
      </c>
    </row>
    <row r="125" spans="2:51" s="11" customFormat="1" ht="12">
      <c r="B125" s="179"/>
      <c r="D125" s="175" t="s">
        <v>160</v>
      </c>
      <c r="E125" s="180" t="s">
        <v>20</v>
      </c>
      <c r="F125" s="181" t="s">
        <v>339</v>
      </c>
      <c r="H125" s="182">
        <v>0.64</v>
      </c>
      <c r="I125" s="183"/>
      <c r="L125" s="179"/>
      <c r="M125" s="184"/>
      <c r="N125" s="185"/>
      <c r="O125" s="185"/>
      <c r="P125" s="185"/>
      <c r="Q125" s="185"/>
      <c r="R125" s="185"/>
      <c r="S125" s="185"/>
      <c r="T125" s="186"/>
      <c r="AT125" s="187" t="s">
        <v>160</v>
      </c>
      <c r="AU125" s="187" t="s">
        <v>79</v>
      </c>
      <c r="AV125" s="11" t="s">
        <v>79</v>
      </c>
      <c r="AW125" s="11" t="s">
        <v>36</v>
      </c>
      <c r="AX125" s="11" t="s">
        <v>22</v>
      </c>
      <c r="AY125" s="187" t="s">
        <v>124</v>
      </c>
    </row>
    <row r="126" spans="2:65" s="1" customFormat="1" ht="20.25" customHeight="1">
      <c r="B126" s="162"/>
      <c r="C126" s="163" t="s">
        <v>340</v>
      </c>
      <c r="D126" s="163" t="s">
        <v>127</v>
      </c>
      <c r="E126" s="164" t="s">
        <v>341</v>
      </c>
      <c r="F126" s="165" t="s">
        <v>342</v>
      </c>
      <c r="G126" s="166" t="s">
        <v>157</v>
      </c>
      <c r="H126" s="167">
        <v>0.9</v>
      </c>
      <c r="I126" s="168"/>
      <c r="J126" s="169">
        <f>ROUND(I126*H126,2)</f>
        <v>0</v>
      </c>
      <c r="K126" s="165" t="s">
        <v>20</v>
      </c>
      <c r="L126" s="32"/>
      <c r="M126" s="170" t="s">
        <v>20</v>
      </c>
      <c r="N126" s="171" t="s">
        <v>43</v>
      </c>
      <c r="O126" s="33"/>
      <c r="P126" s="172">
        <f>O126*H126</f>
        <v>0</v>
      </c>
      <c r="Q126" s="172">
        <v>0</v>
      </c>
      <c r="R126" s="172">
        <f>Q126*H126</f>
        <v>0</v>
      </c>
      <c r="S126" s="172">
        <v>0</v>
      </c>
      <c r="T126" s="173">
        <f>S126*H126</f>
        <v>0</v>
      </c>
      <c r="AR126" s="15" t="s">
        <v>85</v>
      </c>
      <c r="AT126" s="15" t="s">
        <v>127</v>
      </c>
      <c r="AU126" s="15" t="s">
        <v>79</v>
      </c>
      <c r="AY126" s="15" t="s">
        <v>124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5" t="s">
        <v>22</v>
      </c>
      <c r="BK126" s="174">
        <f>ROUND(I126*H126,2)</f>
        <v>0</v>
      </c>
      <c r="BL126" s="15" t="s">
        <v>85</v>
      </c>
      <c r="BM126" s="15" t="s">
        <v>343</v>
      </c>
    </row>
    <row r="127" spans="2:47" s="1" customFormat="1" ht="24">
      <c r="B127" s="32"/>
      <c r="D127" s="177" t="s">
        <v>132</v>
      </c>
      <c r="F127" s="178" t="s">
        <v>344</v>
      </c>
      <c r="I127" s="136"/>
      <c r="L127" s="32"/>
      <c r="M127" s="61"/>
      <c r="N127" s="33"/>
      <c r="O127" s="33"/>
      <c r="P127" s="33"/>
      <c r="Q127" s="33"/>
      <c r="R127" s="33"/>
      <c r="S127" s="33"/>
      <c r="T127" s="62"/>
      <c r="AT127" s="15" t="s">
        <v>132</v>
      </c>
      <c r="AU127" s="15" t="s">
        <v>79</v>
      </c>
    </row>
    <row r="128" spans="2:51" s="11" customFormat="1" ht="12">
      <c r="B128" s="179"/>
      <c r="D128" s="175" t="s">
        <v>160</v>
      </c>
      <c r="E128" s="180" t="s">
        <v>20</v>
      </c>
      <c r="F128" s="181" t="s">
        <v>345</v>
      </c>
      <c r="H128" s="182">
        <v>0.9</v>
      </c>
      <c r="I128" s="183"/>
      <c r="L128" s="179"/>
      <c r="M128" s="184"/>
      <c r="N128" s="185"/>
      <c r="O128" s="185"/>
      <c r="P128" s="185"/>
      <c r="Q128" s="185"/>
      <c r="R128" s="185"/>
      <c r="S128" s="185"/>
      <c r="T128" s="186"/>
      <c r="AT128" s="187" t="s">
        <v>160</v>
      </c>
      <c r="AU128" s="187" t="s">
        <v>79</v>
      </c>
      <c r="AV128" s="11" t="s">
        <v>79</v>
      </c>
      <c r="AW128" s="11" t="s">
        <v>36</v>
      </c>
      <c r="AX128" s="11" t="s">
        <v>22</v>
      </c>
      <c r="AY128" s="187" t="s">
        <v>124</v>
      </c>
    </row>
    <row r="129" spans="2:65" s="1" customFormat="1" ht="20.25" customHeight="1">
      <c r="B129" s="162"/>
      <c r="C129" s="163" t="s">
        <v>346</v>
      </c>
      <c r="D129" s="163" t="s">
        <v>127</v>
      </c>
      <c r="E129" s="164" t="s">
        <v>347</v>
      </c>
      <c r="F129" s="165" t="s">
        <v>348</v>
      </c>
      <c r="G129" s="166" t="s">
        <v>130</v>
      </c>
      <c r="H129" s="167">
        <v>2.56</v>
      </c>
      <c r="I129" s="168"/>
      <c r="J129" s="169">
        <f>ROUND(I129*H129,2)</f>
        <v>0</v>
      </c>
      <c r="K129" s="165" t="s">
        <v>191</v>
      </c>
      <c r="L129" s="32"/>
      <c r="M129" s="170" t="s">
        <v>20</v>
      </c>
      <c r="N129" s="171" t="s">
        <v>43</v>
      </c>
      <c r="O129" s="33"/>
      <c r="P129" s="172">
        <f>O129*H129</f>
        <v>0</v>
      </c>
      <c r="Q129" s="172">
        <v>0.00103</v>
      </c>
      <c r="R129" s="172">
        <f>Q129*H129</f>
        <v>0.0026368000000000003</v>
      </c>
      <c r="S129" s="172">
        <v>0</v>
      </c>
      <c r="T129" s="173">
        <f>S129*H129</f>
        <v>0</v>
      </c>
      <c r="AR129" s="15" t="s">
        <v>85</v>
      </c>
      <c r="AT129" s="15" t="s">
        <v>127</v>
      </c>
      <c r="AU129" s="15" t="s">
        <v>79</v>
      </c>
      <c r="AY129" s="15" t="s">
        <v>124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5" t="s">
        <v>22</v>
      </c>
      <c r="BK129" s="174">
        <f>ROUND(I129*H129,2)</f>
        <v>0</v>
      </c>
      <c r="BL129" s="15" t="s">
        <v>85</v>
      </c>
      <c r="BM129" s="15" t="s">
        <v>349</v>
      </c>
    </row>
    <row r="130" spans="2:47" s="1" customFormat="1" ht="24">
      <c r="B130" s="32"/>
      <c r="D130" s="177" t="s">
        <v>132</v>
      </c>
      <c r="F130" s="178" t="s">
        <v>350</v>
      </c>
      <c r="I130" s="136"/>
      <c r="L130" s="32"/>
      <c r="M130" s="61"/>
      <c r="N130" s="33"/>
      <c r="O130" s="33"/>
      <c r="P130" s="33"/>
      <c r="Q130" s="33"/>
      <c r="R130" s="33"/>
      <c r="S130" s="33"/>
      <c r="T130" s="62"/>
      <c r="AT130" s="15" t="s">
        <v>132</v>
      </c>
      <c r="AU130" s="15" t="s">
        <v>79</v>
      </c>
    </row>
    <row r="131" spans="2:51" s="11" customFormat="1" ht="12">
      <c r="B131" s="179"/>
      <c r="D131" s="175" t="s">
        <v>160</v>
      </c>
      <c r="E131" s="180" t="s">
        <v>20</v>
      </c>
      <c r="F131" s="181" t="s">
        <v>351</v>
      </c>
      <c r="H131" s="182">
        <v>2.56</v>
      </c>
      <c r="I131" s="183"/>
      <c r="L131" s="179"/>
      <c r="M131" s="184"/>
      <c r="N131" s="185"/>
      <c r="O131" s="185"/>
      <c r="P131" s="185"/>
      <c r="Q131" s="185"/>
      <c r="R131" s="185"/>
      <c r="S131" s="185"/>
      <c r="T131" s="186"/>
      <c r="AT131" s="187" t="s">
        <v>160</v>
      </c>
      <c r="AU131" s="187" t="s">
        <v>79</v>
      </c>
      <c r="AV131" s="11" t="s">
        <v>79</v>
      </c>
      <c r="AW131" s="11" t="s">
        <v>36</v>
      </c>
      <c r="AX131" s="11" t="s">
        <v>22</v>
      </c>
      <c r="AY131" s="187" t="s">
        <v>124</v>
      </c>
    </row>
    <row r="132" spans="2:65" s="1" customFormat="1" ht="20.25" customHeight="1">
      <c r="B132" s="162"/>
      <c r="C132" s="163" t="s">
        <v>352</v>
      </c>
      <c r="D132" s="163" t="s">
        <v>127</v>
      </c>
      <c r="E132" s="164" t="s">
        <v>353</v>
      </c>
      <c r="F132" s="165" t="s">
        <v>354</v>
      </c>
      <c r="G132" s="166" t="s">
        <v>130</v>
      </c>
      <c r="H132" s="167">
        <v>2.56</v>
      </c>
      <c r="I132" s="168"/>
      <c r="J132" s="169">
        <f>ROUND(I132*H132,2)</f>
        <v>0</v>
      </c>
      <c r="K132" s="165" t="s">
        <v>191</v>
      </c>
      <c r="L132" s="32"/>
      <c r="M132" s="170" t="s">
        <v>20</v>
      </c>
      <c r="N132" s="171" t="s">
        <v>43</v>
      </c>
      <c r="O132" s="33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AR132" s="15" t="s">
        <v>85</v>
      </c>
      <c r="AT132" s="15" t="s">
        <v>127</v>
      </c>
      <c r="AU132" s="15" t="s">
        <v>79</v>
      </c>
      <c r="AY132" s="15" t="s">
        <v>124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5" t="s">
        <v>22</v>
      </c>
      <c r="BK132" s="174">
        <f>ROUND(I132*H132,2)</f>
        <v>0</v>
      </c>
      <c r="BL132" s="15" t="s">
        <v>85</v>
      </c>
      <c r="BM132" s="15" t="s">
        <v>355</v>
      </c>
    </row>
    <row r="133" spans="2:47" s="1" customFormat="1" ht="24">
      <c r="B133" s="32"/>
      <c r="D133" s="177" t="s">
        <v>132</v>
      </c>
      <c r="F133" s="178" t="s">
        <v>356</v>
      </c>
      <c r="I133" s="136"/>
      <c r="L133" s="32"/>
      <c r="M133" s="61"/>
      <c r="N133" s="33"/>
      <c r="O133" s="33"/>
      <c r="P133" s="33"/>
      <c r="Q133" s="33"/>
      <c r="R133" s="33"/>
      <c r="S133" s="33"/>
      <c r="T133" s="62"/>
      <c r="AT133" s="15" t="s">
        <v>132</v>
      </c>
      <c r="AU133" s="15" t="s">
        <v>79</v>
      </c>
    </row>
    <row r="134" spans="2:63" s="10" customFormat="1" ht="29.25" customHeight="1">
      <c r="B134" s="148"/>
      <c r="D134" s="159" t="s">
        <v>71</v>
      </c>
      <c r="E134" s="160" t="s">
        <v>82</v>
      </c>
      <c r="F134" s="160" t="s">
        <v>357</v>
      </c>
      <c r="I134" s="151"/>
      <c r="J134" s="161">
        <f>BK134</f>
        <v>0</v>
      </c>
      <c r="L134" s="148"/>
      <c r="M134" s="153"/>
      <c r="N134" s="154"/>
      <c r="O134" s="154"/>
      <c r="P134" s="155">
        <f>SUM(P135:P146)</f>
        <v>0</v>
      </c>
      <c r="Q134" s="154"/>
      <c r="R134" s="155">
        <f>SUM(R135:R146)</f>
        <v>4.95054</v>
      </c>
      <c r="S134" s="154"/>
      <c r="T134" s="156">
        <f>SUM(T135:T146)</f>
        <v>0</v>
      </c>
      <c r="AR134" s="149" t="s">
        <v>22</v>
      </c>
      <c r="AT134" s="157" t="s">
        <v>71</v>
      </c>
      <c r="AU134" s="157" t="s">
        <v>22</v>
      </c>
      <c r="AY134" s="149" t="s">
        <v>124</v>
      </c>
      <c r="BK134" s="158">
        <f>SUM(BK135:BK146)</f>
        <v>0</v>
      </c>
    </row>
    <row r="135" spans="2:65" s="1" customFormat="1" ht="20.25" customHeight="1">
      <c r="B135" s="162"/>
      <c r="C135" s="163" t="s">
        <v>358</v>
      </c>
      <c r="D135" s="163" t="s">
        <v>127</v>
      </c>
      <c r="E135" s="164" t="s">
        <v>82</v>
      </c>
      <c r="F135" s="165" t="s">
        <v>359</v>
      </c>
      <c r="G135" s="166" t="s">
        <v>299</v>
      </c>
      <c r="H135" s="167">
        <v>4.6</v>
      </c>
      <c r="I135" s="168"/>
      <c r="J135" s="169">
        <f>ROUND(I135*H135,2)</f>
        <v>0</v>
      </c>
      <c r="K135" s="165" t="s">
        <v>20</v>
      </c>
      <c r="L135" s="32"/>
      <c r="M135" s="170" t="s">
        <v>20</v>
      </c>
      <c r="N135" s="171" t="s">
        <v>43</v>
      </c>
      <c r="O135" s="33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AR135" s="15" t="s">
        <v>85</v>
      </c>
      <c r="AT135" s="15" t="s">
        <v>127</v>
      </c>
      <c r="AU135" s="15" t="s">
        <v>79</v>
      </c>
      <c r="AY135" s="15" t="s">
        <v>124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5" t="s">
        <v>22</v>
      </c>
      <c r="BK135" s="174">
        <f>ROUND(I135*H135,2)</f>
        <v>0</v>
      </c>
      <c r="BL135" s="15" t="s">
        <v>85</v>
      </c>
      <c r="BM135" s="15" t="s">
        <v>360</v>
      </c>
    </row>
    <row r="136" spans="2:47" s="1" customFormat="1" ht="12">
      <c r="B136" s="32"/>
      <c r="D136" s="175" t="s">
        <v>132</v>
      </c>
      <c r="F136" s="176" t="s">
        <v>361</v>
      </c>
      <c r="I136" s="136"/>
      <c r="L136" s="32"/>
      <c r="M136" s="61"/>
      <c r="N136" s="33"/>
      <c r="O136" s="33"/>
      <c r="P136" s="33"/>
      <c r="Q136" s="33"/>
      <c r="R136" s="33"/>
      <c r="S136" s="33"/>
      <c r="T136" s="62"/>
      <c r="AT136" s="15" t="s">
        <v>132</v>
      </c>
      <c r="AU136" s="15" t="s">
        <v>79</v>
      </c>
    </row>
    <row r="137" spans="2:65" s="1" customFormat="1" ht="28.5" customHeight="1">
      <c r="B137" s="162"/>
      <c r="C137" s="163" t="s">
        <v>362</v>
      </c>
      <c r="D137" s="163" t="s">
        <v>127</v>
      </c>
      <c r="E137" s="164" t="s">
        <v>363</v>
      </c>
      <c r="F137" s="165" t="s">
        <v>364</v>
      </c>
      <c r="G137" s="166" t="s">
        <v>157</v>
      </c>
      <c r="H137" s="167">
        <v>0.8</v>
      </c>
      <c r="I137" s="168"/>
      <c r="J137" s="169">
        <f>ROUND(I137*H137,2)</f>
        <v>0</v>
      </c>
      <c r="K137" s="165" t="s">
        <v>20</v>
      </c>
      <c r="L137" s="32"/>
      <c r="M137" s="170" t="s">
        <v>20</v>
      </c>
      <c r="N137" s="171" t="s">
        <v>43</v>
      </c>
      <c r="O137" s="33"/>
      <c r="P137" s="172">
        <f>O137*H137</f>
        <v>0</v>
      </c>
      <c r="Q137" s="172">
        <v>0.07955</v>
      </c>
      <c r="R137" s="172">
        <f>Q137*H137</f>
        <v>0.06364</v>
      </c>
      <c r="S137" s="172">
        <v>0</v>
      </c>
      <c r="T137" s="173">
        <f>S137*H137</f>
        <v>0</v>
      </c>
      <c r="AR137" s="15" t="s">
        <v>85</v>
      </c>
      <c r="AT137" s="15" t="s">
        <v>127</v>
      </c>
      <c r="AU137" s="15" t="s">
        <v>79</v>
      </c>
      <c r="AY137" s="15" t="s">
        <v>124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5" t="s">
        <v>22</v>
      </c>
      <c r="BK137" s="174">
        <f>ROUND(I137*H137,2)</f>
        <v>0</v>
      </c>
      <c r="BL137" s="15" t="s">
        <v>85</v>
      </c>
      <c r="BM137" s="15" t="s">
        <v>365</v>
      </c>
    </row>
    <row r="138" spans="2:47" s="1" customFormat="1" ht="24">
      <c r="B138" s="32"/>
      <c r="D138" s="175" t="s">
        <v>132</v>
      </c>
      <c r="F138" s="176" t="s">
        <v>366</v>
      </c>
      <c r="I138" s="136"/>
      <c r="L138" s="32"/>
      <c r="M138" s="61"/>
      <c r="N138" s="33"/>
      <c r="O138" s="33"/>
      <c r="P138" s="33"/>
      <c r="Q138" s="33"/>
      <c r="R138" s="33"/>
      <c r="S138" s="33"/>
      <c r="T138" s="62"/>
      <c r="AT138" s="15" t="s">
        <v>132</v>
      </c>
      <c r="AU138" s="15" t="s">
        <v>79</v>
      </c>
    </row>
    <row r="139" spans="2:65" s="1" customFormat="1" ht="28.5" customHeight="1">
      <c r="B139" s="162"/>
      <c r="C139" s="163" t="s">
        <v>367</v>
      </c>
      <c r="D139" s="163" t="s">
        <v>127</v>
      </c>
      <c r="E139" s="164" t="s">
        <v>368</v>
      </c>
      <c r="F139" s="165" t="s">
        <v>369</v>
      </c>
      <c r="G139" s="166" t="s">
        <v>157</v>
      </c>
      <c r="H139" s="167">
        <v>2</v>
      </c>
      <c r="I139" s="168"/>
      <c r="J139" s="169">
        <f>ROUND(I139*H139,2)</f>
        <v>0</v>
      </c>
      <c r="K139" s="165" t="s">
        <v>20</v>
      </c>
      <c r="L139" s="32"/>
      <c r="M139" s="170" t="s">
        <v>20</v>
      </c>
      <c r="N139" s="171" t="s">
        <v>43</v>
      </c>
      <c r="O139" s="33"/>
      <c r="P139" s="172">
        <f>O139*H139</f>
        <v>0</v>
      </c>
      <c r="Q139" s="172">
        <v>2.3881</v>
      </c>
      <c r="R139" s="172">
        <f>Q139*H139</f>
        <v>4.7762</v>
      </c>
      <c r="S139" s="172">
        <v>0</v>
      </c>
      <c r="T139" s="173">
        <f>S139*H139</f>
        <v>0</v>
      </c>
      <c r="AR139" s="15" t="s">
        <v>85</v>
      </c>
      <c r="AT139" s="15" t="s">
        <v>127</v>
      </c>
      <c r="AU139" s="15" t="s">
        <v>79</v>
      </c>
      <c r="AY139" s="15" t="s">
        <v>124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5" t="s">
        <v>22</v>
      </c>
      <c r="BK139" s="174">
        <f>ROUND(I139*H139,2)</f>
        <v>0</v>
      </c>
      <c r="BL139" s="15" t="s">
        <v>85</v>
      </c>
      <c r="BM139" s="15" t="s">
        <v>370</v>
      </c>
    </row>
    <row r="140" spans="2:47" s="1" customFormat="1" ht="24">
      <c r="B140" s="32"/>
      <c r="D140" s="177" t="s">
        <v>132</v>
      </c>
      <c r="F140" s="178" t="s">
        <v>371</v>
      </c>
      <c r="I140" s="136"/>
      <c r="L140" s="32"/>
      <c r="M140" s="61"/>
      <c r="N140" s="33"/>
      <c r="O140" s="33"/>
      <c r="P140" s="33"/>
      <c r="Q140" s="33"/>
      <c r="R140" s="33"/>
      <c r="S140" s="33"/>
      <c r="T140" s="62"/>
      <c r="AT140" s="15" t="s">
        <v>132</v>
      </c>
      <c r="AU140" s="15" t="s">
        <v>79</v>
      </c>
    </row>
    <row r="141" spans="2:51" s="11" customFormat="1" ht="12">
      <c r="B141" s="179"/>
      <c r="D141" s="175" t="s">
        <v>160</v>
      </c>
      <c r="E141" s="180" t="s">
        <v>20</v>
      </c>
      <c r="F141" s="181" t="s">
        <v>372</v>
      </c>
      <c r="H141" s="182">
        <v>2</v>
      </c>
      <c r="I141" s="183"/>
      <c r="L141" s="179"/>
      <c r="M141" s="184"/>
      <c r="N141" s="185"/>
      <c r="O141" s="185"/>
      <c r="P141" s="185"/>
      <c r="Q141" s="185"/>
      <c r="R141" s="185"/>
      <c r="S141" s="185"/>
      <c r="T141" s="186"/>
      <c r="AT141" s="187" t="s">
        <v>160</v>
      </c>
      <c r="AU141" s="187" t="s">
        <v>79</v>
      </c>
      <c r="AV141" s="11" t="s">
        <v>79</v>
      </c>
      <c r="AW141" s="11" t="s">
        <v>36</v>
      </c>
      <c r="AX141" s="11" t="s">
        <v>22</v>
      </c>
      <c r="AY141" s="187" t="s">
        <v>124</v>
      </c>
    </row>
    <row r="142" spans="2:65" s="1" customFormat="1" ht="20.25" customHeight="1">
      <c r="B142" s="162"/>
      <c r="C142" s="163" t="s">
        <v>373</v>
      </c>
      <c r="D142" s="163" t="s">
        <v>127</v>
      </c>
      <c r="E142" s="164" t="s">
        <v>374</v>
      </c>
      <c r="F142" s="165" t="s">
        <v>375</v>
      </c>
      <c r="G142" s="166" t="s">
        <v>177</v>
      </c>
      <c r="H142" s="167">
        <v>1</v>
      </c>
      <c r="I142" s="168"/>
      <c r="J142" s="169">
        <f>ROUND(I142*H142,2)</f>
        <v>0</v>
      </c>
      <c r="K142" s="165" t="s">
        <v>20</v>
      </c>
      <c r="L142" s="32"/>
      <c r="M142" s="170" t="s">
        <v>20</v>
      </c>
      <c r="N142" s="171" t="s">
        <v>43</v>
      </c>
      <c r="O142" s="33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AR142" s="15" t="s">
        <v>85</v>
      </c>
      <c r="AT142" s="15" t="s">
        <v>127</v>
      </c>
      <c r="AU142" s="15" t="s">
        <v>79</v>
      </c>
      <c r="AY142" s="15" t="s">
        <v>124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5" t="s">
        <v>22</v>
      </c>
      <c r="BK142" s="174">
        <f>ROUND(I142*H142,2)</f>
        <v>0</v>
      </c>
      <c r="BL142" s="15" t="s">
        <v>85</v>
      </c>
      <c r="BM142" s="15" t="s">
        <v>376</v>
      </c>
    </row>
    <row r="143" spans="2:47" s="1" customFormat="1" ht="12">
      <c r="B143" s="32"/>
      <c r="D143" s="177" t="s">
        <v>132</v>
      </c>
      <c r="F143" s="178" t="s">
        <v>375</v>
      </c>
      <c r="I143" s="136"/>
      <c r="L143" s="32"/>
      <c r="M143" s="61"/>
      <c r="N143" s="33"/>
      <c r="O143" s="33"/>
      <c r="P143" s="33"/>
      <c r="Q143" s="33"/>
      <c r="R143" s="33"/>
      <c r="S143" s="33"/>
      <c r="T143" s="62"/>
      <c r="AT143" s="15" t="s">
        <v>132</v>
      </c>
      <c r="AU143" s="15" t="s">
        <v>79</v>
      </c>
    </row>
    <row r="144" spans="2:51" s="11" customFormat="1" ht="12">
      <c r="B144" s="179"/>
      <c r="D144" s="175" t="s">
        <v>160</v>
      </c>
      <c r="E144" s="180" t="s">
        <v>20</v>
      </c>
      <c r="F144" s="181" t="s">
        <v>377</v>
      </c>
      <c r="H144" s="182">
        <v>1</v>
      </c>
      <c r="I144" s="183"/>
      <c r="L144" s="179"/>
      <c r="M144" s="184"/>
      <c r="N144" s="185"/>
      <c r="O144" s="185"/>
      <c r="P144" s="185"/>
      <c r="Q144" s="185"/>
      <c r="R144" s="185"/>
      <c r="S144" s="185"/>
      <c r="T144" s="186"/>
      <c r="AT144" s="187" t="s">
        <v>160</v>
      </c>
      <c r="AU144" s="187" t="s">
        <v>79</v>
      </c>
      <c r="AV144" s="11" t="s">
        <v>79</v>
      </c>
      <c r="AW144" s="11" t="s">
        <v>36</v>
      </c>
      <c r="AX144" s="11" t="s">
        <v>22</v>
      </c>
      <c r="AY144" s="187" t="s">
        <v>124</v>
      </c>
    </row>
    <row r="145" spans="2:65" s="1" customFormat="1" ht="20.25" customHeight="1">
      <c r="B145" s="162"/>
      <c r="C145" s="163" t="s">
        <v>378</v>
      </c>
      <c r="D145" s="163" t="s">
        <v>127</v>
      </c>
      <c r="E145" s="164" t="s">
        <v>379</v>
      </c>
      <c r="F145" s="165" t="s">
        <v>380</v>
      </c>
      <c r="G145" s="166" t="s">
        <v>299</v>
      </c>
      <c r="H145" s="167">
        <v>5</v>
      </c>
      <c r="I145" s="168"/>
      <c r="J145" s="169">
        <f>ROUND(I145*H145,2)</f>
        <v>0</v>
      </c>
      <c r="K145" s="165" t="s">
        <v>143</v>
      </c>
      <c r="L145" s="32"/>
      <c r="M145" s="170" t="s">
        <v>20</v>
      </c>
      <c r="N145" s="171" t="s">
        <v>43</v>
      </c>
      <c r="O145" s="33"/>
      <c r="P145" s="172">
        <f>O145*H145</f>
        <v>0</v>
      </c>
      <c r="Q145" s="172">
        <v>0.02214</v>
      </c>
      <c r="R145" s="172">
        <f>Q145*H145</f>
        <v>0.11069999999999999</v>
      </c>
      <c r="S145" s="172">
        <v>0</v>
      </c>
      <c r="T145" s="173">
        <f>S145*H145</f>
        <v>0</v>
      </c>
      <c r="AR145" s="15" t="s">
        <v>85</v>
      </c>
      <c r="AT145" s="15" t="s">
        <v>127</v>
      </c>
      <c r="AU145" s="15" t="s">
        <v>79</v>
      </c>
      <c r="AY145" s="15" t="s">
        <v>124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5" t="s">
        <v>22</v>
      </c>
      <c r="BK145" s="174">
        <f>ROUND(I145*H145,2)</f>
        <v>0</v>
      </c>
      <c r="BL145" s="15" t="s">
        <v>85</v>
      </c>
      <c r="BM145" s="15" t="s">
        <v>381</v>
      </c>
    </row>
    <row r="146" spans="2:47" s="1" customFormat="1" ht="36">
      <c r="B146" s="32"/>
      <c r="D146" s="177" t="s">
        <v>132</v>
      </c>
      <c r="F146" s="178" t="s">
        <v>382</v>
      </c>
      <c r="I146" s="136"/>
      <c r="L146" s="32"/>
      <c r="M146" s="61"/>
      <c r="N146" s="33"/>
      <c r="O146" s="33"/>
      <c r="P146" s="33"/>
      <c r="Q146" s="33"/>
      <c r="R146" s="33"/>
      <c r="S146" s="33"/>
      <c r="T146" s="62"/>
      <c r="AT146" s="15" t="s">
        <v>132</v>
      </c>
      <c r="AU146" s="15" t="s">
        <v>79</v>
      </c>
    </row>
    <row r="147" spans="2:63" s="10" customFormat="1" ht="29.25" customHeight="1">
      <c r="B147" s="148"/>
      <c r="D147" s="159" t="s">
        <v>71</v>
      </c>
      <c r="E147" s="160" t="s">
        <v>85</v>
      </c>
      <c r="F147" s="160" t="s">
        <v>247</v>
      </c>
      <c r="I147" s="151"/>
      <c r="J147" s="161">
        <f>BK147</f>
        <v>0</v>
      </c>
      <c r="L147" s="148"/>
      <c r="M147" s="153"/>
      <c r="N147" s="154"/>
      <c r="O147" s="154"/>
      <c r="P147" s="155">
        <f>SUM(P148:P161)</f>
        <v>0</v>
      </c>
      <c r="Q147" s="154"/>
      <c r="R147" s="155">
        <f>SUM(R148:R161)</f>
        <v>8.186088</v>
      </c>
      <c r="S147" s="154"/>
      <c r="T147" s="156">
        <f>SUM(T148:T161)</f>
        <v>0</v>
      </c>
      <c r="AR147" s="149" t="s">
        <v>22</v>
      </c>
      <c r="AT147" s="157" t="s">
        <v>71</v>
      </c>
      <c r="AU147" s="157" t="s">
        <v>22</v>
      </c>
      <c r="AY147" s="149" t="s">
        <v>124</v>
      </c>
      <c r="BK147" s="158">
        <f>SUM(BK148:BK161)</f>
        <v>0</v>
      </c>
    </row>
    <row r="148" spans="2:65" s="1" customFormat="1" ht="20.25" customHeight="1">
      <c r="B148" s="162"/>
      <c r="C148" s="163" t="s">
        <v>8</v>
      </c>
      <c r="D148" s="163" t="s">
        <v>127</v>
      </c>
      <c r="E148" s="164" t="s">
        <v>85</v>
      </c>
      <c r="F148" s="165" t="s">
        <v>383</v>
      </c>
      <c r="G148" s="166" t="s">
        <v>177</v>
      </c>
      <c r="H148" s="167">
        <v>1</v>
      </c>
      <c r="I148" s="168"/>
      <c r="J148" s="169">
        <f>ROUND(I148*H148,2)</f>
        <v>0</v>
      </c>
      <c r="K148" s="165" t="s">
        <v>20</v>
      </c>
      <c r="L148" s="32"/>
      <c r="M148" s="170" t="s">
        <v>20</v>
      </c>
      <c r="N148" s="171" t="s">
        <v>43</v>
      </c>
      <c r="O148" s="33"/>
      <c r="P148" s="172">
        <f>O148*H148</f>
        <v>0</v>
      </c>
      <c r="Q148" s="172">
        <v>0</v>
      </c>
      <c r="R148" s="172">
        <f>Q148*H148</f>
        <v>0</v>
      </c>
      <c r="S148" s="172">
        <v>0</v>
      </c>
      <c r="T148" s="173">
        <f>S148*H148</f>
        <v>0</v>
      </c>
      <c r="AR148" s="15" t="s">
        <v>85</v>
      </c>
      <c r="AT148" s="15" t="s">
        <v>127</v>
      </c>
      <c r="AU148" s="15" t="s">
        <v>79</v>
      </c>
      <c r="AY148" s="15" t="s">
        <v>124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5" t="s">
        <v>22</v>
      </c>
      <c r="BK148" s="174">
        <f>ROUND(I148*H148,2)</f>
        <v>0</v>
      </c>
      <c r="BL148" s="15" t="s">
        <v>85</v>
      </c>
      <c r="BM148" s="15" t="s">
        <v>384</v>
      </c>
    </row>
    <row r="149" spans="2:47" s="1" customFormat="1" ht="12">
      <c r="B149" s="32"/>
      <c r="D149" s="175" t="s">
        <v>132</v>
      </c>
      <c r="F149" s="176" t="s">
        <v>383</v>
      </c>
      <c r="I149" s="136"/>
      <c r="L149" s="32"/>
      <c r="M149" s="61"/>
      <c r="N149" s="33"/>
      <c r="O149" s="33"/>
      <c r="P149" s="33"/>
      <c r="Q149" s="33"/>
      <c r="R149" s="33"/>
      <c r="S149" s="33"/>
      <c r="T149" s="62"/>
      <c r="AT149" s="15" t="s">
        <v>132</v>
      </c>
      <c r="AU149" s="15" t="s">
        <v>79</v>
      </c>
    </row>
    <row r="150" spans="2:65" s="1" customFormat="1" ht="20.25" customHeight="1">
      <c r="B150" s="162"/>
      <c r="C150" s="163" t="s">
        <v>154</v>
      </c>
      <c r="D150" s="163" t="s">
        <v>127</v>
      </c>
      <c r="E150" s="164" t="s">
        <v>22</v>
      </c>
      <c r="F150" s="165" t="s">
        <v>385</v>
      </c>
      <c r="G150" s="166" t="s">
        <v>177</v>
      </c>
      <c r="H150" s="167">
        <v>1</v>
      </c>
      <c r="I150" s="168"/>
      <c r="J150" s="169">
        <f>ROUND(I150*H150,2)</f>
        <v>0</v>
      </c>
      <c r="K150" s="165" t="s">
        <v>20</v>
      </c>
      <c r="L150" s="32"/>
      <c r="M150" s="170" t="s">
        <v>20</v>
      </c>
      <c r="N150" s="171" t="s">
        <v>43</v>
      </c>
      <c r="O150" s="33"/>
      <c r="P150" s="172">
        <f>O150*H150</f>
        <v>0</v>
      </c>
      <c r="Q150" s="172">
        <v>0</v>
      </c>
      <c r="R150" s="172">
        <f>Q150*H150</f>
        <v>0</v>
      </c>
      <c r="S150" s="172">
        <v>0</v>
      </c>
      <c r="T150" s="173">
        <f>S150*H150</f>
        <v>0</v>
      </c>
      <c r="AR150" s="15" t="s">
        <v>85</v>
      </c>
      <c r="AT150" s="15" t="s">
        <v>127</v>
      </c>
      <c r="AU150" s="15" t="s">
        <v>79</v>
      </c>
      <c r="AY150" s="15" t="s">
        <v>124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5" t="s">
        <v>22</v>
      </c>
      <c r="BK150" s="174">
        <f>ROUND(I150*H150,2)</f>
        <v>0</v>
      </c>
      <c r="BL150" s="15" t="s">
        <v>85</v>
      </c>
      <c r="BM150" s="15" t="s">
        <v>386</v>
      </c>
    </row>
    <row r="151" spans="2:47" s="1" customFormat="1" ht="12">
      <c r="B151" s="32"/>
      <c r="D151" s="175" t="s">
        <v>132</v>
      </c>
      <c r="F151" s="176" t="s">
        <v>387</v>
      </c>
      <c r="I151" s="136"/>
      <c r="L151" s="32"/>
      <c r="M151" s="61"/>
      <c r="N151" s="33"/>
      <c r="O151" s="33"/>
      <c r="P151" s="33"/>
      <c r="Q151" s="33"/>
      <c r="R151" s="33"/>
      <c r="S151" s="33"/>
      <c r="T151" s="62"/>
      <c r="AT151" s="15" t="s">
        <v>132</v>
      </c>
      <c r="AU151" s="15" t="s">
        <v>79</v>
      </c>
    </row>
    <row r="152" spans="2:65" s="1" customFormat="1" ht="20.25" customHeight="1">
      <c r="B152" s="162"/>
      <c r="C152" s="196" t="s">
        <v>162</v>
      </c>
      <c r="D152" s="196" t="s">
        <v>388</v>
      </c>
      <c r="E152" s="197" t="s">
        <v>88</v>
      </c>
      <c r="F152" s="198" t="s">
        <v>389</v>
      </c>
      <c r="G152" s="199" t="s">
        <v>299</v>
      </c>
      <c r="H152" s="200">
        <v>10</v>
      </c>
      <c r="I152" s="201"/>
      <c r="J152" s="202">
        <f>ROUND(I152*H152,2)</f>
        <v>0</v>
      </c>
      <c r="K152" s="198" t="s">
        <v>20</v>
      </c>
      <c r="L152" s="203"/>
      <c r="M152" s="204" t="s">
        <v>20</v>
      </c>
      <c r="N152" s="205" t="s">
        <v>43</v>
      </c>
      <c r="O152" s="33"/>
      <c r="P152" s="172">
        <f>O152*H152</f>
        <v>0</v>
      </c>
      <c r="Q152" s="172">
        <v>0</v>
      </c>
      <c r="R152" s="172">
        <f>Q152*H152</f>
        <v>0</v>
      </c>
      <c r="S152" s="172">
        <v>0</v>
      </c>
      <c r="T152" s="173">
        <f>S152*H152</f>
        <v>0</v>
      </c>
      <c r="AR152" s="15" t="s">
        <v>253</v>
      </c>
      <c r="AT152" s="15" t="s">
        <v>388</v>
      </c>
      <c r="AU152" s="15" t="s">
        <v>79</v>
      </c>
      <c r="AY152" s="15" t="s">
        <v>124</v>
      </c>
      <c r="BE152" s="174">
        <f>IF(N152="základní",J152,0)</f>
        <v>0</v>
      </c>
      <c r="BF152" s="174">
        <f>IF(N152="snížená",J152,0)</f>
        <v>0</v>
      </c>
      <c r="BG152" s="174">
        <f>IF(N152="zákl. přenesená",J152,0)</f>
        <v>0</v>
      </c>
      <c r="BH152" s="174">
        <f>IF(N152="sníž. přenesená",J152,0)</f>
        <v>0</v>
      </c>
      <c r="BI152" s="174">
        <f>IF(N152="nulová",J152,0)</f>
        <v>0</v>
      </c>
      <c r="BJ152" s="15" t="s">
        <v>22</v>
      </c>
      <c r="BK152" s="174">
        <f>ROUND(I152*H152,2)</f>
        <v>0</v>
      </c>
      <c r="BL152" s="15" t="s">
        <v>85</v>
      </c>
      <c r="BM152" s="15" t="s">
        <v>390</v>
      </c>
    </row>
    <row r="153" spans="2:65" s="1" customFormat="1" ht="28.5" customHeight="1">
      <c r="B153" s="162"/>
      <c r="C153" s="163" t="s">
        <v>253</v>
      </c>
      <c r="D153" s="163" t="s">
        <v>127</v>
      </c>
      <c r="E153" s="164" t="s">
        <v>391</v>
      </c>
      <c r="F153" s="165" t="s">
        <v>392</v>
      </c>
      <c r="G153" s="166" t="s">
        <v>130</v>
      </c>
      <c r="H153" s="167">
        <v>2.4</v>
      </c>
      <c r="I153" s="168"/>
      <c r="J153" s="169">
        <f>ROUND(I153*H153,2)</f>
        <v>0</v>
      </c>
      <c r="K153" s="165" t="s">
        <v>20</v>
      </c>
      <c r="L153" s="32"/>
      <c r="M153" s="170" t="s">
        <v>20</v>
      </c>
      <c r="N153" s="171" t="s">
        <v>43</v>
      </c>
      <c r="O153" s="33"/>
      <c r="P153" s="172">
        <f>O153*H153</f>
        <v>0</v>
      </c>
      <c r="Q153" s="172">
        <v>0</v>
      </c>
      <c r="R153" s="172">
        <f>Q153*H153</f>
        <v>0</v>
      </c>
      <c r="S153" s="172">
        <v>0</v>
      </c>
      <c r="T153" s="173">
        <f>S153*H153</f>
        <v>0</v>
      </c>
      <c r="AR153" s="15" t="s">
        <v>85</v>
      </c>
      <c r="AT153" s="15" t="s">
        <v>127</v>
      </c>
      <c r="AU153" s="15" t="s">
        <v>79</v>
      </c>
      <c r="AY153" s="15" t="s">
        <v>124</v>
      </c>
      <c r="BE153" s="174">
        <f>IF(N153="základní",J153,0)</f>
        <v>0</v>
      </c>
      <c r="BF153" s="174">
        <f>IF(N153="snížená",J153,0)</f>
        <v>0</v>
      </c>
      <c r="BG153" s="174">
        <f>IF(N153="zákl. přenesená",J153,0)</f>
        <v>0</v>
      </c>
      <c r="BH153" s="174">
        <f>IF(N153="sníž. přenesená",J153,0)</f>
        <v>0</v>
      </c>
      <c r="BI153" s="174">
        <f>IF(N153="nulová",J153,0)</f>
        <v>0</v>
      </c>
      <c r="BJ153" s="15" t="s">
        <v>22</v>
      </c>
      <c r="BK153" s="174">
        <f>ROUND(I153*H153,2)</f>
        <v>0</v>
      </c>
      <c r="BL153" s="15" t="s">
        <v>85</v>
      </c>
      <c r="BM153" s="15" t="s">
        <v>393</v>
      </c>
    </row>
    <row r="154" spans="2:47" s="1" customFormat="1" ht="24">
      <c r="B154" s="32"/>
      <c r="D154" s="177" t="s">
        <v>132</v>
      </c>
      <c r="F154" s="178" t="s">
        <v>394</v>
      </c>
      <c r="I154" s="136"/>
      <c r="L154" s="32"/>
      <c r="M154" s="61"/>
      <c r="N154" s="33"/>
      <c r="O154" s="33"/>
      <c r="P154" s="33"/>
      <c r="Q154" s="33"/>
      <c r="R154" s="33"/>
      <c r="S154" s="33"/>
      <c r="T154" s="62"/>
      <c r="AT154" s="15" t="s">
        <v>132</v>
      </c>
      <c r="AU154" s="15" t="s">
        <v>79</v>
      </c>
    </row>
    <row r="155" spans="2:51" s="11" customFormat="1" ht="12">
      <c r="B155" s="179"/>
      <c r="D155" s="175" t="s">
        <v>160</v>
      </c>
      <c r="E155" s="180" t="s">
        <v>20</v>
      </c>
      <c r="F155" s="181" t="s">
        <v>395</v>
      </c>
      <c r="H155" s="182">
        <v>2.4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7" t="s">
        <v>160</v>
      </c>
      <c r="AU155" s="187" t="s">
        <v>79</v>
      </c>
      <c r="AV155" s="11" t="s">
        <v>79</v>
      </c>
      <c r="AW155" s="11" t="s">
        <v>36</v>
      </c>
      <c r="AX155" s="11" t="s">
        <v>22</v>
      </c>
      <c r="AY155" s="187" t="s">
        <v>124</v>
      </c>
    </row>
    <row r="156" spans="2:65" s="1" customFormat="1" ht="20.25" customHeight="1">
      <c r="B156" s="162"/>
      <c r="C156" s="163" t="s">
        <v>27</v>
      </c>
      <c r="D156" s="163" t="s">
        <v>127</v>
      </c>
      <c r="E156" s="164" t="s">
        <v>396</v>
      </c>
      <c r="F156" s="165" t="s">
        <v>397</v>
      </c>
      <c r="G156" s="166" t="s">
        <v>157</v>
      </c>
      <c r="H156" s="167">
        <v>3</v>
      </c>
      <c r="I156" s="168"/>
      <c r="J156" s="169">
        <f>ROUND(I156*H156,2)</f>
        <v>0</v>
      </c>
      <c r="K156" s="165" t="s">
        <v>20</v>
      </c>
      <c r="L156" s="32"/>
      <c r="M156" s="170" t="s">
        <v>20</v>
      </c>
      <c r="N156" s="171" t="s">
        <v>43</v>
      </c>
      <c r="O156" s="33"/>
      <c r="P156" s="172">
        <f>O156*H156</f>
        <v>0</v>
      </c>
      <c r="Q156" s="172">
        <v>2.13408</v>
      </c>
      <c r="R156" s="172">
        <f>Q156*H156</f>
        <v>6.40224</v>
      </c>
      <c r="S156" s="172">
        <v>0</v>
      </c>
      <c r="T156" s="173">
        <f>S156*H156</f>
        <v>0</v>
      </c>
      <c r="AR156" s="15" t="s">
        <v>85</v>
      </c>
      <c r="AT156" s="15" t="s">
        <v>127</v>
      </c>
      <c r="AU156" s="15" t="s">
        <v>79</v>
      </c>
      <c r="AY156" s="15" t="s">
        <v>124</v>
      </c>
      <c r="BE156" s="174">
        <f>IF(N156="základní",J156,0)</f>
        <v>0</v>
      </c>
      <c r="BF156" s="174">
        <f>IF(N156="snížená",J156,0)</f>
        <v>0</v>
      </c>
      <c r="BG156" s="174">
        <f>IF(N156="zákl. přenesená",J156,0)</f>
        <v>0</v>
      </c>
      <c r="BH156" s="174">
        <f>IF(N156="sníž. přenesená",J156,0)</f>
        <v>0</v>
      </c>
      <c r="BI156" s="174">
        <f>IF(N156="nulová",J156,0)</f>
        <v>0</v>
      </c>
      <c r="BJ156" s="15" t="s">
        <v>22</v>
      </c>
      <c r="BK156" s="174">
        <f>ROUND(I156*H156,2)</f>
        <v>0</v>
      </c>
      <c r="BL156" s="15" t="s">
        <v>85</v>
      </c>
      <c r="BM156" s="15" t="s">
        <v>398</v>
      </c>
    </row>
    <row r="157" spans="2:47" s="1" customFormat="1" ht="24">
      <c r="B157" s="32"/>
      <c r="D157" s="177" t="s">
        <v>132</v>
      </c>
      <c r="F157" s="178" t="s">
        <v>399</v>
      </c>
      <c r="I157" s="136"/>
      <c r="L157" s="32"/>
      <c r="M157" s="61"/>
      <c r="N157" s="33"/>
      <c r="O157" s="33"/>
      <c r="P157" s="33"/>
      <c r="Q157" s="33"/>
      <c r="R157" s="33"/>
      <c r="S157" s="33"/>
      <c r="T157" s="62"/>
      <c r="AT157" s="15" t="s">
        <v>132</v>
      </c>
      <c r="AU157" s="15" t="s">
        <v>79</v>
      </c>
    </row>
    <row r="158" spans="2:51" s="11" customFormat="1" ht="12">
      <c r="B158" s="179"/>
      <c r="D158" s="175" t="s">
        <v>160</v>
      </c>
      <c r="E158" s="180" t="s">
        <v>20</v>
      </c>
      <c r="F158" s="181" t="s">
        <v>400</v>
      </c>
      <c r="H158" s="182">
        <v>3</v>
      </c>
      <c r="I158" s="183"/>
      <c r="L158" s="179"/>
      <c r="M158" s="184"/>
      <c r="N158" s="185"/>
      <c r="O158" s="185"/>
      <c r="P158" s="185"/>
      <c r="Q158" s="185"/>
      <c r="R158" s="185"/>
      <c r="S158" s="185"/>
      <c r="T158" s="186"/>
      <c r="AT158" s="187" t="s">
        <v>160</v>
      </c>
      <c r="AU158" s="187" t="s">
        <v>79</v>
      </c>
      <c r="AV158" s="11" t="s">
        <v>79</v>
      </c>
      <c r="AW158" s="11" t="s">
        <v>36</v>
      </c>
      <c r="AX158" s="11" t="s">
        <v>22</v>
      </c>
      <c r="AY158" s="187" t="s">
        <v>124</v>
      </c>
    </row>
    <row r="159" spans="2:65" s="1" customFormat="1" ht="28.5" customHeight="1">
      <c r="B159" s="162"/>
      <c r="C159" s="163" t="s">
        <v>259</v>
      </c>
      <c r="D159" s="163" t="s">
        <v>127</v>
      </c>
      <c r="E159" s="164" t="s">
        <v>401</v>
      </c>
      <c r="F159" s="165" t="s">
        <v>402</v>
      </c>
      <c r="G159" s="166" t="s">
        <v>130</v>
      </c>
      <c r="H159" s="167">
        <v>2.4</v>
      </c>
      <c r="I159" s="168"/>
      <c r="J159" s="169">
        <f>ROUND(I159*H159,2)</f>
        <v>0</v>
      </c>
      <c r="K159" s="165" t="s">
        <v>20</v>
      </c>
      <c r="L159" s="32"/>
      <c r="M159" s="170" t="s">
        <v>20</v>
      </c>
      <c r="N159" s="171" t="s">
        <v>43</v>
      </c>
      <c r="O159" s="33"/>
      <c r="P159" s="172">
        <f>O159*H159</f>
        <v>0</v>
      </c>
      <c r="Q159" s="172">
        <v>0.74327</v>
      </c>
      <c r="R159" s="172">
        <f>Q159*H159</f>
        <v>1.7838479999999999</v>
      </c>
      <c r="S159" s="172">
        <v>0</v>
      </c>
      <c r="T159" s="173">
        <f>S159*H159</f>
        <v>0</v>
      </c>
      <c r="AR159" s="15" t="s">
        <v>85</v>
      </c>
      <c r="AT159" s="15" t="s">
        <v>127</v>
      </c>
      <c r="AU159" s="15" t="s">
        <v>79</v>
      </c>
      <c r="AY159" s="15" t="s">
        <v>124</v>
      </c>
      <c r="BE159" s="174">
        <f>IF(N159="základní",J159,0)</f>
        <v>0</v>
      </c>
      <c r="BF159" s="174">
        <f>IF(N159="snížená",J159,0)</f>
        <v>0</v>
      </c>
      <c r="BG159" s="174">
        <f>IF(N159="zákl. přenesená",J159,0)</f>
        <v>0</v>
      </c>
      <c r="BH159" s="174">
        <f>IF(N159="sníž. přenesená",J159,0)</f>
        <v>0</v>
      </c>
      <c r="BI159" s="174">
        <f>IF(N159="nulová",J159,0)</f>
        <v>0</v>
      </c>
      <c r="BJ159" s="15" t="s">
        <v>22</v>
      </c>
      <c r="BK159" s="174">
        <f>ROUND(I159*H159,2)</f>
        <v>0</v>
      </c>
      <c r="BL159" s="15" t="s">
        <v>85</v>
      </c>
      <c r="BM159" s="15" t="s">
        <v>403</v>
      </c>
    </row>
    <row r="160" spans="2:47" s="1" customFormat="1" ht="24">
      <c r="B160" s="32"/>
      <c r="D160" s="177" t="s">
        <v>132</v>
      </c>
      <c r="F160" s="178" t="s">
        <v>404</v>
      </c>
      <c r="I160" s="136"/>
      <c r="L160" s="32"/>
      <c r="M160" s="61"/>
      <c r="N160" s="33"/>
      <c r="O160" s="33"/>
      <c r="P160" s="33"/>
      <c r="Q160" s="33"/>
      <c r="R160" s="33"/>
      <c r="S160" s="33"/>
      <c r="T160" s="62"/>
      <c r="AT160" s="15" t="s">
        <v>132</v>
      </c>
      <c r="AU160" s="15" t="s">
        <v>79</v>
      </c>
    </row>
    <row r="161" spans="2:51" s="11" customFormat="1" ht="12">
      <c r="B161" s="179"/>
      <c r="D161" s="177" t="s">
        <v>160</v>
      </c>
      <c r="E161" s="187" t="s">
        <v>20</v>
      </c>
      <c r="F161" s="188" t="s">
        <v>395</v>
      </c>
      <c r="H161" s="189">
        <v>2.4</v>
      </c>
      <c r="I161" s="183"/>
      <c r="L161" s="179"/>
      <c r="M161" s="184"/>
      <c r="N161" s="185"/>
      <c r="O161" s="185"/>
      <c r="P161" s="185"/>
      <c r="Q161" s="185"/>
      <c r="R161" s="185"/>
      <c r="S161" s="185"/>
      <c r="T161" s="186"/>
      <c r="AT161" s="187" t="s">
        <v>160</v>
      </c>
      <c r="AU161" s="187" t="s">
        <v>79</v>
      </c>
      <c r="AV161" s="11" t="s">
        <v>79</v>
      </c>
      <c r="AW161" s="11" t="s">
        <v>36</v>
      </c>
      <c r="AX161" s="11" t="s">
        <v>22</v>
      </c>
      <c r="AY161" s="187" t="s">
        <v>124</v>
      </c>
    </row>
    <row r="162" spans="2:63" s="10" customFormat="1" ht="29.25" customHeight="1">
      <c r="B162" s="148"/>
      <c r="D162" s="159" t="s">
        <v>71</v>
      </c>
      <c r="E162" s="160" t="s">
        <v>91</v>
      </c>
      <c r="F162" s="160" t="s">
        <v>405</v>
      </c>
      <c r="I162" s="151"/>
      <c r="J162" s="161">
        <f>BK162</f>
        <v>0</v>
      </c>
      <c r="L162" s="148"/>
      <c r="M162" s="153"/>
      <c r="N162" s="154"/>
      <c r="O162" s="154"/>
      <c r="P162" s="155">
        <f>SUM(P163:P164)</f>
        <v>0</v>
      </c>
      <c r="Q162" s="154"/>
      <c r="R162" s="155">
        <f>SUM(R163:R164)</f>
        <v>0</v>
      </c>
      <c r="S162" s="154"/>
      <c r="T162" s="156">
        <f>SUM(T163:T164)</f>
        <v>0</v>
      </c>
      <c r="AR162" s="149" t="s">
        <v>22</v>
      </c>
      <c r="AT162" s="157" t="s">
        <v>71</v>
      </c>
      <c r="AU162" s="157" t="s">
        <v>22</v>
      </c>
      <c r="AY162" s="149" t="s">
        <v>124</v>
      </c>
      <c r="BK162" s="158">
        <f>SUM(BK163:BK164)</f>
        <v>0</v>
      </c>
    </row>
    <row r="163" spans="2:65" s="1" customFormat="1" ht="20.25" customHeight="1">
      <c r="B163" s="162"/>
      <c r="C163" s="163" t="s">
        <v>406</v>
      </c>
      <c r="D163" s="163" t="s">
        <v>127</v>
      </c>
      <c r="E163" s="164" t="s">
        <v>407</v>
      </c>
      <c r="F163" s="165" t="s">
        <v>408</v>
      </c>
      <c r="G163" s="166" t="s">
        <v>299</v>
      </c>
      <c r="H163" s="167">
        <v>16</v>
      </c>
      <c r="I163" s="168"/>
      <c r="J163" s="169">
        <f>ROUND(I163*H163,2)</f>
        <v>0</v>
      </c>
      <c r="K163" s="165" t="s">
        <v>20</v>
      </c>
      <c r="L163" s="32"/>
      <c r="M163" s="170" t="s">
        <v>20</v>
      </c>
      <c r="N163" s="171" t="s">
        <v>43</v>
      </c>
      <c r="O163" s="33"/>
      <c r="P163" s="172">
        <f>O163*H163</f>
        <v>0</v>
      </c>
      <c r="Q163" s="172">
        <v>0</v>
      </c>
      <c r="R163" s="172">
        <f>Q163*H163</f>
        <v>0</v>
      </c>
      <c r="S163" s="172">
        <v>0</v>
      </c>
      <c r="T163" s="173">
        <f>S163*H163</f>
        <v>0</v>
      </c>
      <c r="AR163" s="15" t="s">
        <v>85</v>
      </c>
      <c r="AT163" s="15" t="s">
        <v>127</v>
      </c>
      <c r="AU163" s="15" t="s">
        <v>79</v>
      </c>
      <c r="AY163" s="15" t="s">
        <v>124</v>
      </c>
      <c r="BE163" s="174">
        <f>IF(N163="základní",J163,0)</f>
        <v>0</v>
      </c>
      <c r="BF163" s="174">
        <f>IF(N163="snížená",J163,0)</f>
        <v>0</v>
      </c>
      <c r="BG163" s="174">
        <f>IF(N163="zákl. přenesená",J163,0)</f>
        <v>0</v>
      </c>
      <c r="BH163" s="174">
        <f>IF(N163="sníž. přenesená",J163,0)</f>
        <v>0</v>
      </c>
      <c r="BI163" s="174">
        <f>IF(N163="nulová",J163,0)</f>
        <v>0</v>
      </c>
      <c r="BJ163" s="15" t="s">
        <v>22</v>
      </c>
      <c r="BK163" s="174">
        <f>ROUND(I163*H163,2)</f>
        <v>0</v>
      </c>
      <c r="BL163" s="15" t="s">
        <v>85</v>
      </c>
      <c r="BM163" s="15" t="s">
        <v>409</v>
      </c>
    </row>
    <row r="164" spans="2:47" s="1" customFormat="1" ht="12">
      <c r="B164" s="32"/>
      <c r="D164" s="177" t="s">
        <v>132</v>
      </c>
      <c r="F164" s="178" t="s">
        <v>410</v>
      </c>
      <c r="I164" s="136"/>
      <c r="L164" s="32"/>
      <c r="M164" s="61"/>
      <c r="N164" s="33"/>
      <c r="O164" s="33"/>
      <c r="P164" s="33"/>
      <c r="Q164" s="33"/>
      <c r="R164" s="33"/>
      <c r="S164" s="33"/>
      <c r="T164" s="62"/>
      <c r="AT164" s="15" t="s">
        <v>132</v>
      </c>
      <c r="AU164" s="15" t="s">
        <v>79</v>
      </c>
    </row>
    <row r="165" spans="2:63" s="10" customFormat="1" ht="29.25" customHeight="1">
      <c r="B165" s="148"/>
      <c r="D165" s="159" t="s">
        <v>71</v>
      </c>
      <c r="E165" s="160" t="s">
        <v>253</v>
      </c>
      <c r="F165" s="160" t="s">
        <v>411</v>
      </c>
      <c r="I165" s="151"/>
      <c r="J165" s="161">
        <f>BK165</f>
        <v>0</v>
      </c>
      <c r="L165" s="148"/>
      <c r="M165" s="153"/>
      <c r="N165" s="154"/>
      <c r="O165" s="154"/>
      <c r="P165" s="155">
        <f>SUM(P166:P172)</f>
        <v>0</v>
      </c>
      <c r="Q165" s="154"/>
      <c r="R165" s="155">
        <f>SUM(R166:R172)</f>
        <v>0.0664</v>
      </c>
      <c r="S165" s="154"/>
      <c r="T165" s="156">
        <f>SUM(T166:T172)</f>
        <v>0</v>
      </c>
      <c r="AR165" s="149" t="s">
        <v>22</v>
      </c>
      <c r="AT165" s="157" t="s">
        <v>71</v>
      </c>
      <c r="AU165" s="157" t="s">
        <v>22</v>
      </c>
      <c r="AY165" s="149" t="s">
        <v>124</v>
      </c>
      <c r="BK165" s="158">
        <f>SUM(BK166:BK172)</f>
        <v>0</v>
      </c>
    </row>
    <row r="166" spans="2:65" s="1" customFormat="1" ht="20.25" customHeight="1">
      <c r="B166" s="162"/>
      <c r="C166" s="163" t="s">
        <v>412</v>
      </c>
      <c r="D166" s="163" t="s">
        <v>127</v>
      </c>
      <c r="E166" s="164" t="s">
        <v>413</v>
      </c>
      <c r="F166" s="165" t="s">
        <v>414</v>
      </c>
      <c r="G166" s="166" t="s">
        <v>299</v>
      </c>
      <c r="H166" s="167">
        <v>16</v>
      </c>
      <c r="I166" s="168"/>
      <c r="J166" s="169">
        <f>ROUND(I166*H166,2)</f>
        <v>0</v>
      </c>
      <c r="K166" s="165" t="s">
        <v>143</v>
      </c>
      <c r="L166" s="32"/>
      <c r="M166" s="170" t="s">
        <v>20</v>
      </c>
      <c r="N166" s="171" t="s">
        <v>43</v>
      </c>
      <c r="O166" s="33"/>
      <c r="P166" s="172">
        <f>O166*H166</f>
        <v>0</v>
      </c>
      <c r="Q166" s="172">
        <v>0</v>
      </c>
      <c r="R166" s="172">
        <f>Q166*H166</f>
        <v>0</v>
      </c>
      <c r="S166" s="172">
        <v>0</v>
      </c>
      <c r="T166" s="173">
        <f>S166*H166</f>
        <v>0</v>
      </c>
      <c r="AR166" s="15" t="s">
        <v>85</v>
      </c>
      <c r="AT166" s="15" t="s">
        <v>127</v>
      </c>
      <c r="AU166" s="15" t="s">
        <v>79</v>
      </c>
      <c r="AY166" s="15" t="s">
        <v>124</v>
      </c>
      <c r="BE166" s="174">
        <f>IF(N166="základní",J166,0)</f>
        <v>0</v>
      </c>
      <c r="BF166" s="174">
        <f>IF(N166="snížená",J166,0)</f>
        <v>0</v>
      </c>
      <c r="BG166" s="174">
        <f>IF(N166="zákl. přenesená",J166,0)</f>
        <v>0</v>
      </c>
      <c r="BH166" s="174">
        <f>IF(N166="sníž. přenesená",J166,0)</f>
        <v>0</v>
      </c>
      <c r="BI166" s="174">
        <f>IF(N166="nulová",J166,0)</f>
        <v>0</v>
      </c>
      <c r="BJ166" s="15" t="s">
        <v>22</v>
      </c>
      <c r="BK166" s="174">
        <f>ROUND(I166*H166,2)</f>
        <v>0</v>
      </c>
      <c r="BL166" s="15" t="s">
        <v>85</v>
      </c>
      <c r="BM166" s="15" t="s">
        <v>415</v>
      </c>
    </row>
    <row r="167" spans="2:47" s="1" customFormat="1" ht="24">
      <c r="B167" s="32"/>
      <c r="D167" s="175" t="s">
        <v>132</v>
      </c>
      <c r="F167" s="176" t="s">
        <v>416</v>
      </c>
      <c r="I167" s="136"/>
      <c r="L167" s="32"/>
      <c r="M167" s="61"/>
      <c r="N167" s="33"/>
      <c r="O167" s="33"/>
      <c r="P167" s="33"/>
      <c r="Q167" s="33"/>
      <c r="R167" s="33"/>
      <c r="S167" s="33"/>
      <c r="T167" s="62"/>
      <c r="AT167" s="15" t="s">
        <v>132</v>
      </c>
      <c r="AU167" s="15" t="s">
        <v>79</v>
      </c>
    </row>
    <row r="168" spans="2:65" s="1" customFormat="1" ht="28.5" customHeight="1">
      <c r="B168" s="162"/>
      <c r="C168" s="163" t="s">
        <v>7</v>
      </c>
      <c r="D168" s="163" t="s">
        <v>127</v>
      </c>
      <c r="E168" s="164" t="s">
        <v>417</v>
      </c>
      <c r="F168" s="165" t="s">
        <v>418</v>
      </c>
      <c r="G168" s="166" t="s">
        <v>157</v>
      </c>
      <c r="H168" s="167">
        <v>4.1</v>
      </c>
      <c r="I168" s="168"/>
      <c r="J168" s="169">
        <f>ROUND(I168*H168,2)</f>
        <v>0</v>
      </c>
      <c r="K168" s="165" t="s">
        <v>20</v>
      </c>
      <c r="L168" s="32"/>
      <c r="M168" s="170" t="s">
        <v>20</v>
      </c>
      <c r="N168" s="171" t="s">
        <v>43</v>
      </c>
      <c r="O168" s="33"/>
      <c r="P168" s="172">
        <f>O168*H168</f>
        <v>0</v>
      </c>
      <c r="Q168" s="172">
        <v>0</v>
      </c>
      <c r="R168" s="172">
        <f>Q168*H168</f>
        <v>0</v>
      </c>
      <c r="S168" s="172">
        <v>0</v>
      </c>
      <c r="T168" s="173">
        <f>S168*H168</f>
        <v>0</v>
      </c>
      <c r="AR168" s="15" t="s">
        <v>85</v>
      </c>
      <c r="AT168" s="15" t="s">
        <v>127</v>
      </c>
      <c r="AU168" s="15" t="s">
        <v>79</v>
      </c>
      <c r="AY168" s="15" t="s">
        <v>124</v>
      </c>
      <c r="BE168" s="174">
        <f>IF(N168="základní",J168,0)</f>
        <v>0</v>
      </c>
      <c r="BF168" s="174">
        <f>IF(N168="snížená",J168,0)</f>
        <v>0</v>
      </c>
      <c r="BG168" s="174">
        <f>IF(N168="zákl. přenesená",J168,0)</f>
        <v>0</v>
      </c>
      <c r="BH168" s="174">
        <f>IF(N168="sníž. přenesená",J168,0)</f>
        <v>0</v>
      </c>
      <c r="BI168" s="174">
        <f>IF(N168="nulová",J168,0)</f>
        <v>0</v>
      </c>
      <c r="BJ168" s="15" t="s">
        <v>22</v>
      </c>
      <c r="BK168" s="174">
        <f>ROUND(I168*H168,2)</f>
        <v>0</v>
      </c>
      <c r="BL168" s="15" t="s">
        <v>85</v>
      </c>
      <c r="BM168" s="15" t="s">
        <v>419</v>
      </c>
    </row>
    <row r="169" spans="2:47" s="1" customFormat="1" ht="24">
      <c r="B169" s="32"/>
      <c r="D169" s="175" t="s">
        <v>132</v>
      </c>
      <c r="F169" s="176" t="s">
        <v>420</v>
      </c>
      <c r="I169" s="136"/>
      <c r="L169" s="32"/>
      <c r="M169" s="61"/>
      <c r="N169" s="33"/>
      <c r="O169" s="33"/>
      <c r="P169" s="33"/>
      <c r="Q169" s="33"/>
      <c r="R169" s="33"/>
      <c r="S169" s="33"/>
      <c r="T169" s="62"/>
      <c r="AT169" s="15" t="s">
        <v>132</v>
      </c>
      <c r="AU169" s="15" t="s">
        <v>79</v>
      </c>
    </row>
    <row r="170" spans="2:65" s="1" customFormat="1" ht="20.25" customHeight="1">
      <c r="B170" s="162"/>
      <c r="C170" s="163" t="s">
        <v>134</v>
      </c>
      <c r="D170" s="163" t="s">
        <v>127</v>
      </c>
      <c r="E170" s="164" t="s">
        <v>421</v>
      </c>
      <c r="F170" s="165" t="s">
        <v>422</v>
      </c>
      <c r="G170" s="166" t="s">
        <v>130</v>
      </c>
      <c r="H170" s="167">
        <v>16</v>
      </c>
      <c r="I170" s="168"/>
      <c r="J170" s="169">
        <f>ROUND(I170*H170,2)</f>
        <v>0</v>
      </c>
      <c r="K170" s="165" t="s">
        <v>20</v>
      </c>
      <c r="L170" s="32"/>
      <c r="M170" s="170" t="s">
        <v>20</v>
      </c>
      <c r="N170" s="171" t="s">
        <v>43</v>
      </c>
      <c r="O170" s="33"/>
      <c r="P170" s="172">
        <f>O170*H170</f>
        <v>0</v>
      </c>
      <c r="Q170" s="172">
        <v>0.00415</v>
      </c>
      <c r="R170" s="172">
        <f>Q170*H170</f>
        <v>0.0664</v>
      </c>
      <c r="S170" s="172">
        <v>0</v>
      </c>
      <c r="T170" s="173">
        <f>S170*H170</f>
        <v>0</v>
      </c>
      <c r="AR170" s="15" t="s">
        <v>85</v>
      </c>
      <c r="AT170" s="15" t="s">
        <v>127</v>
      </c>
      <c r="AU170" s="15" t="s">
        <v>79</v>
      </c>
      <c r="AY170" s="15" t="s">
        <v>124</v>
      </c>
      <c r="BE170" s="174">
        <f>IF(N170="základní",J170,0)</f>
        <v>0</v>
      </c>
      <c r="BF170" s="174">
        <f>IF(N170="snížená",J170,0)</f>
        <v>0</v>
      </c>
      <c r="BG170" s="174">
        <f>IF(N170="zákl. přenesená",J170,0)</f>
        <v>0</v>
      </c>
      <c r="BH170" s="174">
        <f>IF(N170="sníž. přenesená",J170,0)</f>
        <v>0</v>
      </c>
      <c r="BI170" s="174">
        <f>IF(N170="nulová",J170,0)</f>
        <v>0</v>
      </c>
      <c r="BJ170" s="15" t="s">
        <v>22</v>
      </c>
      <c r="BK170" s="174">
        <f>ROUND(I170*H170,2)</f>
        <v>0</v>
      </c>
      <c r="BL170" s="15" t="s">
        <v>85</v>
      </c>
      <c r="BM170" s="15" t="s">
        <v>423</v>
      </c>
    </row>
    <row r="171" spans="2:47" s="1" customFormat="1" ht="12">
      <c r="B171" s="32"/>
      <c r="D171" s="177" t="s">
        <v>132</v>
      </c>
      <c r="F171" s="178" t="s">
        <v>424</v>
      </c>
      <c r="I171" s="136"/>
      <c r="L171" s="32"/>
      <c r="M171" s="61"/>
      <c r="N171" s="33"/>
      <c r="O171" s="33"/>
      <c r="P171" s="33"/>
      <c r="Q171" s="33"/>
      <c r="R171" s="33"/>
      <c r="S171" s="33"/>
      <c r="T171" s="62"/>
      <c r="AT171" s="15" t="s">
        <v>132</v>
      </c>
      <c r="AU171" s="15" t="s">
        <v>79</v>
      </c>
    </row>
    <row r="172" spans="2:51" s="11" customFormat="1" ht="12">
      <c r="B172" s="179"/>
      <c r="D172" s="177" t="s">
        <v>160</v>
      </c>
      <c r="E172" s="187" t="s">
        <v>20</v>
      </c>
      <c r="F172" s="188" t="s">
        <v>425</v>
      </c>
      <c r="H172" s="189">
        <v>16</v>
      </c>
      <c r="I172" s="183"/>
      <c r="L172" s="179"/>
      <c r="M172" s="184"/>
      <c r="N172" s="185"/>
      <c r="O172" s="185"/>
      <c r="P172" s="185"/>
      <c r="Q172" s="185"/>
      <c r="R172" s="185"/>
      <c r="S172" s="185"/>
      <c r="T172" s="186"/>
      <c r="AT172" s="187" t="s">
        <v>160</v>
      </c>
      <c r="AU172" s="187" t="s">
        <v>79</v>
      </c>
      <c r="AV172" s="11" t="s">
        <v>79</v>
      </c>
      <c r="AW172" s="11" t="s">
        <v>36</v>
      </c>
      <c r="AX172" s="11" t="s">
        <v>22</v>
      </c>
      <c r="AY172" s="187" t="s">
        <v>124</v>
      </c>
    </row>
    <row r="173" spans="2:63" s="10" customFormat="1" ht="29.25" customHeight="1">
      <c r="B173" s="148"/>
      <c r="D173" s="159" t="s">
        <v>71</v>
      </c>
      <c r="E173" s="160" t="s">
        <v>259</v>
      </c>
      <c r="F173" s="160" t="s">
        <v>260</v>
      </c>
      <c r="I173" s="151"/>
      <c r="J173" s="161">
        <f>BK173</f>
        <v>0</v>
      </c>
      <c r="L173" s="148"/>
      <c r="M173" s="153"/>
      <c r="N173" s="154"/>
      <c r="O173" s="154"/>
      <c r="P173" s="155">
        <f>P174+P175+P176</f>
        <v>0</v>
      </c>
      <c r="Q173" s="154"/>
      <c r="R173" s="155">
        <f>R174+R175+R176</f>
        <v>7.00566</v>
      </c>
      <c r="S173" s="154"/>
      <c r="T173" s="156">
        <f>T174+T175+T176</f>
        <v>0</v>
      </c>
      <c r="AR173" s="149" t="s">
        <v>22</v>
      </c>
      <c r="AT173" s="157" t="s">
        <v>71</v>
      </c>
      <c r="AU173" s="157" t="s">
        <v>22</v>
      </c>
      <c r="AY173" s="149" t="s">
        <v>124</v>
      </c>
      <c r="BK173" s="158">
        <f>BK174+BK175+BK176</f>
        <v>0</v>
      </c>
    </row>
    <row r="174" spans="2:65" s="1" customFormat="1" ht="20.25" customHeight="1">
      <c r="B174" s="162"/>
      <c r="C174" s="163" t="s">
        <v>214</v>
      </c>
      <c r="D174" s="163" t="s">
        <v>127</v>
      </c>
      <c r="E174" s="164" t="s">
        <v>426</v>
      </c>
      <c r="F174" s="165" t="s">
        <v>427</v>
      </c>
      <c r="G174" s="166" t="s">
        <v>142</v>
      </c>
      <c r="H174" s="167">
        <v>1</v>
      </c>
      <c r="I174" s="168"/>
      <c r="J174" s="169">
        <f>ROUND(I174*H174,2)</f>
        <v>0</v>
      </c>
      <c r="K174" s="165" t="s">
        <v>20</v>
      </c>
      <c r="L174" s="32"/>
      <c r="M174" s="170" t="s">
        <v>20</v>
      </c>
      <c r="N174" s="171" t="s">
        <v>43</v>
      </c>
      <c r="O174" s="33"/>
      <c r="P174" s="172">
        <f>O174*H174</f>
        <v>0</v>
      </c>
      <c r="Q174" s="172">
        <v>7.00566</v>
      </c>
      <c r="R174" s="172">
        <f>Q174*H174</f>
        <v>7.00566</v>
      </c>
      <c r="S174" s="172">
        <v>0</v>
      </c>
      <c r="T174" s="173">
        <f>S174*H174</f>
        <v>0</v>
      </c>
      <c r="AR174" s="15" t="s">
        <v>85</v>
      </c>
      <c r="AT174" s="15" t="s">
        <v>127</v>
      </c>
      <c r="AU174" s="15" t="s">
        <v>79</v>
      </c>
      <c r="AY174" s="15" t="s">
        <v>124</v>
      </c>
      <c r="BE174" s="174">
        <f>IF(N174="základní",J174,0)</f>
        <v>0</v>
      </c>
      <c r="BF174" s="174">
        <f>IF(N174="snížená",J174,0)</f>
        <v>0</v>
      </c>
      <c r="BG174" s="174">
        <f>IF(N174="zákl. přenesená",J174,0)</f>
        <v>0</v>
      </c>
      <c r="BH174" s="174">
        <f>IF(N174="sníž. přenesená",J174,0)</f>
        <v>0</v>
      </c>
      <c r="BI174" s="174">
        <f>IF(N174="nulová",J174,0)</f>
        <v>0</v>
      </c>
      <c r="BJ174" s="15" t="s">
        <v>22</v>
      </c>
      <c r="BK174" s="174">
        <f>ROUND(I174*H174,2)</f>
        <v>0</v>
      </c>
      <c r="BL174" s="15" t="s">
        <v>85</v>
      </c>
      <c r="BM174" s="15" t="s">
        <v>428</v>
      </c>
    </row>
    <row r="175" spans="2:47" s="1" customFormat="1" ht="24">
      <c r="B175" s="32"/>
      <c r="D175" s="177" t="s">
        <v>132</v>
      </c>
      <c r="F175" s="178" t="s">
        <v>429</v>
      </c>
      <c r="I175" s="136"/>
      <c r="L175" s="32"/>
      <c r="M175" s="61"/>
      <c r="N175" s="33"/>
      <c r="O175" s="33"/>
      <c r="P175" s="33"/>
      <c r="Q175" s="33"/>
      <c r="R175" s="33"/>
      <c r="S175" s="33"/>
      <c r="T175" s="62"/>
      <c r="AT175" s="15" t="s">
        <v>132</v>
      </c>
      <c r="AU175" s="15" t="s">
        <v>79</v>
      </c>
    </row>
    <row r="176" spans="2:63" s="10" customFormat="1" ht="21.75" customHeight="1">
      <c r="B176" s="148"/>
      <c r="D176" s="159" t="s">
        <v>71</v>
      </c>
      <c r="E176" s="160" t="s">
        <v>261</v>
      </c>
      <c r="F176" s="160" t="s">
        <v>262</v>
      </c>
      <c r="I176" s="151"/>
      <c r="J176" s="161">
        <f>BK176</f>
        <v>0</v>
      </c>
      <c r="L176" s="148"/>
      <c r="M176" s="153"/>
      <c r="N176" s="154"/>
      <c r="O176" s="154"/>
      <c r="P176" s="155">
        <f>SUM(P177:P178)</f>
        <v>0</v>
      </c>
      <c r="Q176" s="154"/>
      <c r="R176" s="155">
        <f>SUM(R177:R178)</f>
        <v>0</v>
      </c>
      <c r="S176" s="154"/>
      <c r="T176" s="156">
        <f>SUM(T177:T178)</f>
        <v>0</v>
      </c>
      <c r="AR176" s="149" t="s">
        <v>22</v>
      </c>
      <c r="AT176" s="157" t="s">
        <v>71</v>
      </c>
      <c r="AU176" s="157" t="s">
        <v>79</v>
      </c>
      <c r="AY176" s="149" t="s">
        <v>124</v>
      </c>
      <c r="BK176" s="158">
        <f>SUM(BK177:BK178)</f>
        <v>0</v>
      </c>
    </row>
    <row r="177" spans="2:65" s="1" customFormat="1" ht="20.25" customHeight="1">
      <c r="B177" s="162"/>
      <c r="C177" s="163" t="s">
        <v>150</v>
      </c>
      <c r="D177" s="163" t="s">
        <v>127</v>
      </c>
      <c r="E177" s="164" t="s">
        <v>263</v>
      </c>
      <c r="F177" s="165" t="s">
        <v>264</v>
      </c>
      <c r="G177" s="166" t="s">
        <v>265</v>
      </c>
      <c r="H177" s="167">
        <v>21.791</v>
      </c>
      <c r="I177" s="168"/>
      <c r="J177" s="169">
        <f>ROUND(I177*H177,2)</f>
        <v>0</v>
      </c>
      <c r="K177" s="165" t="s">
        <v>20</v>
      </c>
      <c r="L177" s="32"/>
      <c r="M177" s="170" t="s">
        <v>20</v>
      </c>
      <c r="N177" s="171" t="s">
        <v>43</v>
      </c>
      <c r="O177" s="33"/>
      <c r="P177" s="172">
        <f>O177*H177</f>
        <v>0</v>
      </c>
      <c r="Q177" s="172">
        <v>0</v>
      </c>
      <c r="R177" s="172">
        <f>Q177*H177</f>
        <v>0</v>
      </c>
      <c r="S177" s="172">
        <v>0</v>
      </c>
      <c r="T177" s="173">
        <f>S177*H177</f>
        <v>0</v>
      </c>
      <c r="AR177" s="15" t="s">
        <v>85</v>
      </c>
      <c r="AT177" s="15" t="s">
        <v>127</v>
      </c>
      <c r="AU177" s="15" t="s">
        <v>82</v>
      </c>
      <c r="AY177" s="15" t="s">
        <v>124</v>
      </c>
      <c r="BE177" s="174">
        <f>IF(N177="základní",J177,0)</f>
        <v>0</v>
      </c>
      <c r="BF177" s="174">
        <f>IF(N177="snížená",J177,0)</f>
        <v>0</v>
      </c>
      <c r="BG177" s="174">
        <f>IF(N177="zákl. přenesená",J177,0)</f>
        <v>0</v>
      </c>
      <c r="BH177" s="174">
        <f>IF(N177="sníž. přenesená",J177,0)</f>
        <v>0</v>
      </c>
      <c r="BI177" s="174">
        <f>IF(N177="nulová",J177,0)</f>
        <v>0</v>
      </c>
      <c r="BJ177" s="15" t="s">
        <v>22</v>
      </c>
      <c r="BK177" s="174">
        <f>ROUND(I177*H177,2)</f>
        <v>0</v>
      </c>
      <c r="BL177" s="15" t="s">
        <v>85</v>
      </c>
      <c r="BM177" s="15" t="s">
        <v>430</v>
      </c>
    </row>
    <row r="178" spans="2:47" s="1" customFormat="1" ht="24">
      <c r="B178" s="32"/>
      <c r="D178" s="177" t="s">
        <v>132</v>
      </c>
      <c r="F178" s="178" t="s">
        <v>267</v>
      </c>
      <c r="I178" s="136"/>
      <c r="L178" s="32"/>
      <c r="M178" s="190"/>
      <c r="N178" s="191"/>
      <c r="O178" s="191"/>
      <c r="P178" s="191"/>
      <c r="Q178" s="191"/>
      <c r="R178" s="191"/>
      <c r="S178" s="191"/>
      <c r="T178" s="192"/>
      <c r="AT178" s="15" t="s">
        <v>132</v>
      </c>
      <c r="AU178" s="15" t="s">
        <v>82</v>
      </c>
    </row>
    <row r="179" spans="2:12" s="1" customFormat="1" ht="6.75" customHeight="1">
      <c r="B179" s="47"/>
      <c r="C179" s="48"/>
      <c r="D179" s="48"/>
      <c r="E179" s="48"/>
      <c r="F179" s="48"/>
      <c r="G179" s="48"/>
      <c r="H179" s="48"/>
      <c r="I179" s="114"/>
      <c r="J179" s="48"/>
      <c r="K179" s="48"/>
      <c r="L179" s="32"/>
    </row>
    <row r="180" ht="12">
      <c r="AT180" s="193"/>
    </row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3"/>
      <c r="B1" s="252"/>
      <c r="C1" s="252"/>
      <c r="D1" s="251" t="s">
        <v>1</v>
      </c>
      <c r="E1" s="252"/>
      <c r="F1" s="253" t="s">
        <v>516</v>
      </c>
      <c r="G1" s="258" t="s">
        <v>517</v>
      </c>
      <c r="H1" s="258"/>
      <c r="I1" s="259"/>
      <c r="J1" s="253" t="s">
        <v>518</v>
      </c>
      <c r="K1" s="251" t="s">
        <v>94</v>
      </c>
      <c r="L1" s="253" t="s">
        <v>519</v>
      </c>
      <c r="M1" s="253"/>
      <c r="N1" s="253"/>
      <c r="O1" s="253"/>
      <c r="P1" s="253"/>
      <c r="Q1" s="253"/>
      <c r="R1" s="253"/>
      <c r="S1" s="253"/>
      <c r="T1" s="253"/>
      <c r="U1" s="249"/>
      <c r="V1" s="24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90</v>
      </c>
    </row>
    <row r="3" spans="2:46" ht="6.75" customHeight="1">
      <c r="B3" s="16"/>
      <c r="C3" s="17"/>
      <c r="D3" s="17"/>
      <c r="E3" s="17"/>
      <c r="F3" s="17"/>
      <c r="G3" s="17"/>
      <c r="H3" s="17"/>
      <c r="I3" s="91"/>
      <c r="J3" s="17"/>
      <c r="K3" s="18"/>
      <c r="AT3" s="15" t="s">
        <v>79</v>
      </c>
    </row>
    <row r="4" spans="2:46" ht="36.75" customHeight="1">
      <c r="B4" s="19"/>
      <c r="C4" s="20"/>
      <c r="D4" s="21" t="s">
        <v>95</v>
      </c>
      <c r="E4" s="20"/>
      <c r="F4" s="20"/>
      <c r="G4" s="20"/>
      <c r="H4" s="20"/>
      <c r="I4" s="92"/>
      <c r="J4" s="20"/>
      <c r="K4" s="22"/>
      <c r="M4" s="23" t="s">
        <v>10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92"/>
      <c r="J5" s="20"/>
      <c r="K5" s="22"/>
    </row>
    <row r="6" spans="2:11" ht="12.75">
      <c r="B6" s="19"/>
      <c r="C6" s="20"/>
      <c r="D6" s="28" t="s">
        <v>16</v>
      </c>
      <c r="E6" s="20"/>
      <c r="F6" s="20"/>
      <c r="G6" s="20"/>
      <c r="H6" s="20"/>
      <c r="I6" s="92"/>
      <c r="J6" s="20"/>
      <c r="K6" s="22"/>
    </row>
    <row r="7" spans="2:11" ht="20.25" customHeight="1">
      <c r="B7" s="19"/>
      <c r="C7" s="20"/>
      <c r="D7" s="20"/>
      <c r="E7" s="245" t="str">
        <f>'Rekapitulace stavby'!K6</f>
        <v>Retenční a protierozní opatření U buku - malá vodní nádrž</v>
      </c>
      <c r="F7" s="214"/>
      <c r="G7" s="214"/>
      <c r="H7" s="214"/>
      <c r="I7" s="92"/>
      <c r="J7" s="20"/>
      <c r="K7" s="22"/>
    </row>
    <row r="8" spans="2:11" s="1" customFormat="1" ht="12.75">
      <c r="B8" s="32"/>
      <c r="C8" s="33"/>
      <c r="D8" s="28" t="s">
        <v>96</v>
      </c>
      <c r="E8" s="33"/>
      <c r="F8" s="33"/>
      <c r="G8" s="33"/>
      <c r="H8" s="33"/>
      <c r="I8" s="93"/>
      <c r="J8" s="33"/>
      <c r="K8" s="36"/>
    </row>
    <row r="9" spans="2:11" s="1" customFormat="1" ht="36.75" customHeight="1">
      <c r="B9" s="32"/>
      <c r="C9" s="33"/>
      <c r="D9" s="33"/>
      <c r="E9" s="246" t="s">
        <v>431</v>
      </c>
      <c r="F9" s="221"/>
      <c r="G9" s="221"/>
      <c r="H9" s="221"/>
      <c r="I9" s="93"/>
      <c r="J9" s="33"/>
      <c r="K9" s="36"/>
    </row>
    <row r="10" spans="2:11" s="1" customFormat="1" ht="12">
      <c r="B10" s="32"/>
      <c r="C10" s="33"/>
      <c r="D10" s="33"/>
      <c r="E10" s="33"/>
      <c r="F10" s="33"/>
      <c r="G10" s="33"/>
      <c r="H10" s="33"/>
      <c r="I10" s="93"/>
      <c r="J10" s="33"/>
      <c r="K10" s="36"/>
    </row>
    <row r="11" spans="2:11" s="1" customFormat="1" ht="14.2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94" t="s">
        <v>21</v>
      </c>
      <c r="J11" s="26" t="s">
        <v>20</v>
      </c>
      <c r="K11" s="36"/>
    </row>
    <row r="12" spans="2:11" s="1" customFormat="1" ht="14.2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94" t="s">
        <v>25</v>
      </c>
      <c r="J12" s="95" t="str">
        <f>'Rekapitulace stavby'!AN8</f>
        <v>9.4.2014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93"/>
      <c r="J13" s="33"/>
      <c r="K13" s="36"/>
    </row>
    <row r="14" spans="2:11" s="1" customFormat="1" ht="14.25" customHeight="1">
      <c r="B14" s="32"/>
      <c r="C14" s="33"/>
      <c r="D14" s="28" t="s">
        <v>29</v>
      </c>
      <c r="E14" s="33"/>
      <c r="F14" s="33"/>
      <c r="G14" s="33"/>
      <c r="H14" s="33"/>
      <c r="I14" s="94" t="s">
        <v>30</v>
      </c>
      <c r="J14" s="26">
        <f>IF('Rekapitulace stavby'!AN10="","",'Rekapitulace stavby'!AN10)</f>
      </c>
      <c r="K14" s="36"/>
    </row>
    <row r="15" spans="2:11" s="1" customFormat="1" ht="18" customHeight="1">
      <c r="B15" s="32"/>
      <c r="C15" s="33"/>
      <c r="D15" s="33"/>
      <c r="E15" s="26" t="str">
        <f>IF('Rekapitulace stavby'!E11="","",'Rekapitulace stavby'!E11)</f>
        <v> </v>
      </c>
      <c r="F15" s="33"/>
      <c r="G15" s="33"/>
      <c r="H15" s="33"/>
      <c r="I15" s="94" t="s">
        <v>32</v>
      </c>
      <c r="J15" s="26">
        <f>IF('Rekapitulace stavby'!AN11="","",'Rekapitulace stavby'!AN11)</f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93"/>
      <c r="J16" s="33"/>
      <c r="K16" s="36"/>
    </row>
    <row r="17" spans="2:11" s="1" customFormat="1" ht="14.25" customHeight="1">
      <c r="B17" s="32"/>
      <c r="C17" s="33"/>
      <c r="D17" s="28" t="s">
        <v>33</v>
      </c>
      <c r="E17" s="33"/>
      <c r="F17" s="33"/>
      <c r="G17" s="33"/>
      <c r="H17" s="33"/>
      <c r="I17" s="94" t="s">
        <v>30</v>
      </c>
      <c r="J17" s="26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6">
        <f>IF('Rekapitulace stavby'!E14="Vyplň údaj","",IF('Rekapitulace stavby'!E14="","",'Rekapitulace stavby'!E14))</f>
      </c>
      <c r="F18" s="33"/>
      <c r="G18" s="33"/>
      <c r="H18" s="33"/>
      <c r="I18" s="94" t="s">
        <v>32</v>
      </c>
      <c r="J18" s="26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93"/>
      <c r="J19" s="33"/>
      <c r="K19" s="36"/>
    </row>
    <row r="20" spans="2:11" s="1" customFormat="1" ht="14.25" customHeight="1">
      <c r="B20" s="32"/>
      <c r="C20" s="33"/>
      <c r="D20" s="28" t="s">
        <v>35</v>
      </c>
      <c r="E20" s="33"/>
      <c r="F20" s="33"/>
      <c r="G20" s="33"/>
      <c r="H20" s="33"/>
      <c r="I20" s="94" t="s">
        <v>30</v>
      </c>
      <c r="J20" s="26">
        <f>IF('Rekapitulace stavby'!AN16="","",'Rekapitulace stavby'!AN16)</f>
      </c>
      <c r="K20" s="36"/>
    </row>
    <row r="21" spans="2:11" s="1" customFormat="1" ht="18" customHeight="1">
      <c r="B21" s="32"/>
      <c r="C21" s="33"/>
      <c r="D21" s="33"/>
      <c r="E21" s="26" t="str">
        <f>IF('Rekapitulace stavby'!E17="","",'Rekapitulace stavby'!E17)</f>
        <v> </v>
      </c>
      <c r="F21" s="33"/>
      <c r="G21" s="33"/>
      <c r="H21" s="33"/>
      <c r="I21" s="94" t="s">
        <v>32</v>
      </c>
      <c r="J21" s="26">
        <f>IF('Rekapitulace stavby'!AN17="","",'Rekapitulace stavby'!AN17)</f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93"/>
      <c r="J22" s="33"/>
      <c r="K22" s="36"/>
    </row>
    <row r="23" spans="2:11" s="1" customFormat="1" ht="14.25" customHeight="1">
      <c r="B23" s="32"/>
      <c r="C23" s="33"/>
      <c r="D23" s="28" t="s">
        <v>37</v>
      </c>
      <c r="E23" s="33"/>
      <c r="F23" s="33"/>
      <c r="G23" s="33"/>
      <c r="H23" s="33"/>
      <c r="I23" s="93"/>
      <c r="J23" s="33"/>
      <c r="K23" s="36"/>
    </row>
    <row r="24" spans="2:11" s="6" customFormat="1" ht="20.25" customHeight="1">
      <c r="B24" s="96"/>
      <c r="C24" s="97"/>
      <c r="D24" s="97"/>
      <c r="E24" s="217" t="s">
        <v>20</v>
      </c>
      <c r="F24" s="247"/>
      <c r="G24" s="247"/>
      <c r="H24" s="247"/>
      <c r="I24" s="98"/>
      <c r="J24" s="97"/>
      <c r="K24" s="99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93"/>
      <c r="J25" s="33"/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100"/>
      <c r="J26" s="59"/>
      <c r="K26" s="101"/>
    </row>
    <row r="27" spans="2:11" s="1" customFormat="1" ht="24.75" customHeight="1">
      <c r="B27" s="32"/>
      <c r="C27" s="33"/>
      <c r="D27" s="102" t="s">
        <v>38</v>
      </c>
      <c r="E27" s="33"/>
      <c r="F27" s="33"/>
      <c r="G27" s="33"/>
      <c r="H27" s="33"/>
      <c r="I27" s="93"/>
      <c r="J27" s="103">
        <f>ROUND(J83,2)</f>
        <v>0</v>
      </c>
      <c r="K27" s="36"/>
    </row>
    <row r="28" spans="2:11" s="1" customFormat="1" ht="6.75" customHeight="1">
      <c r="B28" s="32"/>
      <c r="C28" s="33"/>
      <c r="D28" s="59"/>
      <c r="E28" s="59"/>
      <c r="F28" s="59"/>
      <c r="G28" s="59"/>
      <c r="H28" s="59"/>
      <c r="I28" s="100"/>
      <c r="J28" s="59"/>
      <c r="K28" s="101"/>
    </row>
    <row r="29" spans="2:11" s="1" customFormat="1" ht="14.25" customHeight="1">
      <c r="B29" s="32"/>
      <c r="C29" s="33"/>
      <c r="D29" s="33"/>
      <c r="E29" s="33"/>
      <c r="F29" s="37" t="s">
        <v>40</v>
      </c>
      <c r="G29" s="33"/>
      <c r="H29" s="33"/>
      <c r="I29" s="104" t="s">
        <v>39</v>
      </c>
      <c r="J29" s="37" t="s">
        <v>41</v>
      </c>
      <c r="K29" s="36"/>
    </row>
    <row r="30" spans="2:11" s="1" customFormat="1" ht="14.25" customHeight="1">
      <c r="B30" s="32"/>
      <c r="C30" s="33"/>
      <c r="D30" s="40" t="s">
        <v>42</v>
      </c>
      <c r="E30" s="40" t="s">
        <v>43</v>
      </c>
      <c r="F30" s="105">
        <f>ROUND(SUM(BE83:BE125),2)</f>
        <v>0</v>
      </c>
      <c r="G30" s="33"/>
      <c r="H30" s="33"/>
      <c r="I30" s="106">
        <v>0.21</v>
      </c>
      <c r="J30" s="105">
        <f>ROUND(ROUND((SUM(BE83:BE125)),2)*I30,2)</f>
        <v>0</v>
      </c>
      <c r="K30" s="36"/>
    </row>
    <row r="31" spans="2:11" s="1" customFormat="1" ht="14.25" customHeight="1">
      <c r="B31" s="32"/>
      <c r="C31" s="33"/>
      <c r="D31" s="33"/>
      <c r="E31" s="40" t="s">
        <v>44</v>
      </c>
      <c r="F31" s="105">
        <f>ROUND(SUM(BF83:BF125),2)</f>
        <v>0</v>
      </c>
      <c r="G31" s="33"/>
      <c r="H31" s="33"/>
      <c r="I31" s="106">
        <v>0.15</v>
      </c>
      <c r="J31" s="105">
        <f>ROUND(ROUND((SUM(BF83:BF125)),2)*I31,2)</f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45</v>
      </c>
      <c r="F32" s="105">
        <f>ROUND(SUM(BG83:BG125),2)</f>
        <v>0</v>
      </c>
      <c r="G32" s="33"/>
      <c r="H32" s="33"/>
      <c r="I32" s="106">
        <v>0.21</v>
      </c>
      <c r="J32" s="105">
        <v>0</v>
      </c>
      <c r="K32" s="36"/>
    </row>
    <row r="33" spans="2:11" s="1" customFormat="1" ht="14.25" customHeight="1" hidden="1">
      <c r="B33" s="32"/>
      <c r="C33" s="33"/>
      <c r="D33" s="33"/>
      <c r="E33" s="40" t="s">
        <v>46</v>
      </c>
      <c r="F33" s="105">
        <f>ROUND(SUM(BH83:BH125),2)</f>
        <v>0</v>
      </c>
      <c r="G33" s="33"/>
      <c r="H33" s="33"/>
      <c r="I33" s="106">
        <v>0.15</v>
      </c>
      <c r="J33" s="10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47</v>
      </c>
      <c r="F34" s="105">
        <f>ROUND(SUM(BI83:BI125),2)</f>
        <v>0</v>
      </c>
      <c r="G34" s="33"/>
      <c r="H34" s="33"/>
      <c r="I34" s="106">
        <v>0</v>
      </c>
      <c r="J34" s="10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93"/>
      <c r="J35" s="33"/>
      <c r="K35" s="36"/>
    </row>
    <row r="36" spans="2:11" s="1" customFormat="1" ht="24.75" customHeight="1">
      <c r="B36" s="32"/>
      <c r="C36" s="107"/>
      <c r="D36" s="108" t="s">
        <v>48</v>
      </c>
      <c r="E36" s="63"/>
      <c r="F36" s="63"/>
      <c r="G36" s="109" t="s">
        <v>49</v>
      </c>
      <c r="H36" s="110" t="s">
        <v>50</v>
      </c>
      <c r="I36" s="111"/>
      <c r="J36" s="112">
        <f>SUM(J27:J34)</f>
        <v>0</v>
      </c>
      <c r="K36" s="113"/>
    </row>
    <row r="37" spans="2:11" s="1" customFormat="1" ht="14.25" customHeight="1">
      <c r="B37" s="47"/>
      <c r="C37" s="48"/>
      <c r="D37" s="48"/>
      <c r="E37" s="48"/>
      <c r="F37" s="48"/>
      <c r="G37" s="48"/>
      <c r="H37" s="48"/>
      <c r="I37" s="114"/>
      <c r="J37" s="48"/>
      <c r="K37" s="49"/>
    </row>
    <row r="41" spans="2:11" s="1" customFormat="1" ht="6.75" customHeight="1">
      <c r="B41" s="50"/>
      <c r="C41" s="51"/>
      <c r="D41" s="51"/>
      <c r="E41" s="51"/>
      <c r="F41" s="51"/>
      <c r="G41" s="51"/>
      <c r="H41" s="51"/>
      <c r="I41" s="115"/>
      <c r="J41" s="51"/>
      <c r="K41" s="116"/>
    </row>
    <row r="42" spans="2:11" s="1" customFormat="1" ht="36.75" customHeight="1">
      <c r="B42" s="32"/>
      <c r="C42" s="21" t="s">
        <v>98</v>
      </c>
      <c r="D42" s="33"/>
      <c r="E42" s="33"/>
      <c r="F42" s="33"/>
      <c r="G42" s="33"/>
      <c r="H42" s="33"/>
      <c r="I42" s="9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93"/>
      <c r="J43" s="33"/>
      <c r="K43" s="36"/>
    </row>
    <row r="44" spans="2:11" s="1" customFormat="1" ht="14.25" customHeight="1">
      <c r="B44" s="32"/>
      <c r="C44" s="28" t="s">
        <v>16</v>
      </c>
      <c r="D44" s="33"/>
      <c r="E44" s="33"/>
      <c r="F44" s="33"/>
      <c r="G44" s="33"/>
      <c r="H44" s="33"/>
      <c r="I44" s="93"/>
      <c r="J44" s="33"/>
      <c r="K44" s="36"/>
    </row>
    <row r="45" spans="2:11" s="1" customFormat="1" ht="20.25" customHeight="1">
      <c r="B45" s="32"/>
      <c r="C45" s="33"/>
      <c r="D45" s="33"/>
      <c r="E45" s="245" t="str">
        <f>E7</f>
        <v>Retenční a protierozní opatření U buku - malá vodní nádrž</v>
      </c>
      <c r="F45" s="221"/>
      <c r="G45" s="221"/>
      <c r="H45" s="221"/>
      <c r="I45" s="93"/>
      <c r="J45" s="33"/>
      <c r="K45" s="36"/>
    </row>
    <row r="46" spans="2:11" s="1" customFormat="1" ht="14.25" customHeight="1">
      <c r="B46" s="32"/>
      <c r="C46" s="28" t="s">
        <v>96</v>
      </c>
      <c r="D46" s="33"/>
      <c r="E46" s="33"/>
      <c r="F46" s="33"/>
      <c r="G46" s="33"/>
      <c r="H46" s="33"/>
      <c r="I46" s="93"/>
      <c r="J46" s="33"/>
      <c r="K46" s="36"/>
    </row>
    <row r="47" spans="2:11" s="1" customFormat="1" ht="21.75" customHeight="1">
      <c r="B47" s="32"/>
      <c r="C47" s="33"/>
      <c r="D47" s="33"/>
      <c r="E47" s="246" t="str">
        <f>E9</f>
        <v>5 - výstavba bezpečnostního objektu</v>
      </c>
      <c r="F47" s="221"/>
      <c r="G47" s="221"/>
      <c r="H47" s="221"/>
      <c r="I47" s="9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93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Těchobuz</v>
      </c>
      <c r="G49" s="33"/>
      <c r="H49" s="33"/>
      <c r="I49" s="94" t="s">
        <v>25</v>
      </c>
      <c r="J49" s="95" t="str">
        <f>IF(J12="","",J12)</f>
        <v>9.4.2014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93"/>
      <c r="J50" s="33"/>
      <c r="K50" s="36"/>
    </row>
    <row r="51" spans="2:11" s="1" customFormat="1" ht="12.75">
      <c r="B51" s="32"/>
      <c r="C51" s="28" t="s">
        <v>29</v>
      </c>
      <c r="D51" s="33"/>
      <c r="E51" s="33"/>
      <c r="F51" s="26" t="str">
        <f>E15</f>
        <v> </v>
      </c>
      <c r="G51" s="33"/>
      <c r="H51" s="33"/>
      <c r="I51" s="94" t="s">
        <v>35</v>
      </c>
      <c r="J51" s="26" t="str">
        <f>E21</f>
        <v> </v>
      </c>
      <c r="K51" s="36"/>
    </row>
    <row r="52" spans="2:11" s="1" customFormat="1" ht="14.25" customHeight="1">
      <c r="B52" s="32"/>
      <c r="C52" s="28" t="s">
        <v>33</v>
      </c>
      <c r="D52" s="33"/>
      <c r="E52" s="33"/>
      <c r="F52" s="26">
        <f>IF(E18="","",E18)</f>
      </c>
      <c r="G52" s="33"/>
      <c r="H52" s="33"/>
      <c r="I52" s="9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93"/>
      <c r="J53" s="33"/>
      <c r="K53" s="36"/>
    </row>
    <row r="54" spans="2:11" s="1" customFormat="1" ht="29.25" customHeight="1">
      <c r="B54" s="32"/>
      <c r="C54" s="117" t="s">
        <v>99</v>
      </c>
      <c r="D54" s="107"/>
      <c r="E54" s="107"/>
      <c r="F54" s="107"/>
      <c r="G54" s="107"/>
      <c r="H54" s="107"/>
      <c r="I54" s="118"/>
      <c r="J54" s="119" t="s">
        <v>100</v>
      </c>
      <c r="K54" s="120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93"/>
      <c r="J55" s="33"/>
      <c r="K55" s="36"/>
    </row>
    <row r="56" spans="2:47" s="1" customFormat="1" ht="29.25" customHeight="1">
      <c r="B56" s="32"/>
      <c r="C56" s="121" t="s">
        <v>101</v>
      </c>
      <c r="D56" s="33"/>
      <c r="E56" s="33"/>
      <c r="F56" s="33"/>
      <c r="G56" s="33"/>
      <c r="H56" s="33"/>
      <c r="I56" s="93"/>
      <c r="J56" s="103">
        <f>J83</f>
        <v>0</v>
      </c>
      <c r="K56" s="36"/>
      <c r="AU56" s="15" t="s">
        <v>102</v>
      </c>
    </row>
    <row r="57" spans="2:11" s="7" customFormat="1" ht="24.75" customHeight="1">
      <c r="B57" s="122"/>
      <c r="C57" s="123"/>
      <c r="D57" s="124" t="s">
        <v>103</v>
      </c>
      <c r="E57" s="125"/>
      <c r="F57" s="125"/>
      <c r="G57" s="125"/>
      <c r="H57" s="125"/>
      <c r="I57" s="126"/>
      <c r="J57" s="127">
        <f>J84</f>
        <v>0</v>
      </c>
      <c r="K57" s="128"/>
    </row>
    <row r="58" spans="2:11" s="8" customFormat="1" ht="19.5" customHeight="1">
      <c r="B58" s="129"/>
      <c r="C58" s="130"/>
      <c r="D58" s="131" t="s">
        <v>104</v>
      </c>
      <c r="E58" s="132"/>
      <c r="F58" s="132"/>
      <c r="G58" s="132"/>
      <c r="H58" s="132"/>
      <c r="I58" s="133"/>
      <c r="J58" s="134">
        <f>J85</f>
        <v>0</v>
      </c>
      <c r="K58" s="135"/>
    </row>
    <row r="59" spans="2:11" s="8" customFormat="1" ht="19.5" customHeight="1">
      <c r="B59" s="129"/>
      <c r="C59" s="130"/>
      <c r="D59" s="131" t="s">
        <v>105</v>
      </c>
      <c r="E59" s="132"/>
      <c r="F59" s="132"/>
      <c r="G59" s="132"/>
      <c r="H59" s="132"/>
      <c r="I59" s="133"/>
      <c r="J59" s="134">
        <f>J100</f>
        <v>0</v>
      </c>
      <c r="K59" s="135"/>
    </row>
    <row r="60" spans="2:11" s="8" customFormat="1" ht="19.5" customHeight="1">
      <c r="B60" s="129"/>
      <c r="C60" s="130"/>
      <c r="D60" s="131" t="s">
        <v>269</v>
      </c>
      <c r="E60" s="132"/>
      <c r="F60" s="132"/>
      <c r="G60" s="132"/>
      <c r="H60" s="132"/>
      <c r="I60" s="133"/>
      <c r="J60" s="134">
        <f>J111</f>
        <v>0</v>
      </c>
      <c r="K60" s="135"/>
    </row>
    <row r="61" spans="2:11" s="8" customFormat="1" ht="19.5" customHeight="1">
      <c r="B61" s="129"/>
      <c r="C61" s="130"/>
      <c r="D61" s="131" t="s">
        <v>229</v>
      </c>
      <c r="E61" s="132"/>
      <c r="F61" s="132"/>
      <c r="G61" s="132"/>
      <c r="H61" s="132"/>
      <c r="I61" s="133"/>
      <c r="J61" s="134">
        <f>J112</f>
        <v>0</v>
      </c>
      <c r="K61" s="135"/>
    </row>
    <row r="62" spans="2:11" s="8" customFormat="1" ht="19.5" customHeight="1">
      <c r="B62" s="129"/>
      <c r="C62" s="130"/>
      <c r="D62" s="131" t="s">
        <v>270</v>
      </c>
      <c r="E62" s="132"/>
      <c r="F62" s="132"/>
      <c r="G62" s="132"/>
      <c r="H62" s="132"/>
      <c r="I62" s="133"/>
      <c r="J62" s="134">
        <f>J122</f>
        <v>0</v>
      </c>
      <c r="K62" s="135"/>
    </row>
    <row r="63" spans="2:11" s="8" customFormat="1" ht="19.5" customHeight="1">
      <c r="B63" s="129"/>
      <c r="C63" s="130"/>
      <c r="D63" s="131" t="s">
        <v>432</v>
      </c>
      <c r="E63" s="132"/>
      <c r="F63" s="132"/>
      <c r="G63" s="132"/>
      <c r="H63" s="132"/>
      <c r="I63" s="133"/>
      <c r="J63" s="134">
        <f>J123</f>
        <v>0</v>
      </c>
      <c r="K63" s="135"/>
    </row>
    <row r="64" spans="2:11" s="1" customFormat="1" ht="21.75" customHeight="1">
      <c r="B64" s="32"/>
      <c r="C64" s="33"/>
      <c r="D64" s="33"/>
      <c r="E64" s="33"/>
      <c r="F64" s="33"/>
      <c r="G64" s="33"/>
      <c r="H64" s="33"/>
      <c r="I64" s="93"/>
      <c r="J64" s="33"/>
      <c r="K64" s="36"/>
    </row>
    <row r="65" spans="2:11" s="1" customFormat="1" ht="6.75" customHeight="1">
      <c r="B65" s="47"/>
      <c r="C65" s="48"/>
      <c r="D65" s="48"/>
      <c r="E65" s="48"/>
      <c r="F65" s="48"/>
      <c r="G65" s="48"/>
      <c r="H65" s="48"/>
      <c r="I65" s="114"/>
      <c r="J65" s="48"/>
      <c r="K65" s="49"/>
    </row>
    <row r="69" spans="2:12" s="1" customFormat="1" ht="6.75" customHeight="1">
      <c r="B69" s="50"/>
      <c r="C69" s="51"/>
      <c r="D69" s="51"/>
      <c r="E69" s="51"/>
      <c r="F69" s="51"/>
      <c r="G69" s="51"/>
      <c r="H69" s="51"/>
      <c r="I69" s="115"/>
      <c r="J69" s="51"/>
      <c r="K69" s="51"/>
      <c r="L69" s="32"/>
    </row>
    <row r="70" spans="2:12" s="1" customFormat="1" ht="36.75" customHeight="1">
      <c r="B70" s="32"/>
      <c r="C70" s="52" t="s">
        <v>108</v>
      </c>
      <c r="I70" s="136"/>
      <c r="L70" s="32"/>
    </row>
    <row r="71" spans="2:12" s="1" customFormat="1" ht="6.75" customHeight="1">
      <c r="B71" s="32"/>
      <c r="I71" s="136"/>
      <c r="L71" s="32"/>
    </row>
    <row r="72" spans="2:12" s="1" customFormat="1" ht="14.25" customHeight="1">
      <c r="B72" s="32"/>
      <c r="C72" s="54" t="s">
        <v>16</v>
      </c>
      <c r="I72" s="136"/>
      <c r="L72" s="32"/>
    </row>
    <row r="73" spans="2:12" s="1" customFormat="1" ht="20.25" customHeight="1">
      <c r="B73" s="32"/>
      <c r="E73" s="248" t="str">
        <f>E7</f>
        <v>Retenční a protierozní opatření U buku - malá vodní nádrž</v>
      </c>
      <c r="F73" s="211"/>
      <c r="G73" s="211"/>
      <c r="H73" s="211"/>
      <c r="I73" s="136"/>
      <c r="L73" s="32"/>
    </row>
    <row r="74" spans="2:12" s="1" customFormat="1" ht="14.25" customHeight="1">
      <c r="B74" s="32"/>
      <c r="C74" s="54" t="s">
        <v>96</v>
      </c>
      <c r="I74" s="136"/>
      <c r="L74" s="32"/>
    </row>
    <row r="75" spans="2:12" s="1" customFormat="1" ht="21.75" customHeight="1">
      <c r="B75" s="32"/>
      <c r="E75" s="229" t="str">
        <f>E9</f>
        <v>5 - výstavba bezpečnostního objektu</v>
      </c>
      <c r="F75" s="211"/>
      <c r="G75" s="211"/>
      <c r="H75" s="211"/>
      <c r="I75" s="136"/>
      <c r="L75" s="32"/>
    </row>
    <row r="76" spans="2:12" s="1" customFormat="1" ht="6.75" customHeight="1">
      <c r="B76" s="32"/>
      <c r="I76" s="136"/>
      <c r="L76" s="32"/>
    </row>
    <row r="77" spans="2:12" s="1" customFormat="1" ht="18" customHeight="1">
      <c r="B77" s="32"/>
      <c r="C77" s="54" t="s">
        <v>23</v>
      </c>
      <c r="F77" s="137" t="str">
        <f>F12</f>
        <v>Těchobuz</v>
      </c>
      <c r="I77" s="138" t="s">
        <v>25</v>
      </c>
      <c r="J77" s="58" t="str">
        <f>IF(J12="","",J12)</f>
        <v>9.4.2014</v>
      </c>
      <c r="L77" s="32"/>
    </row>
    <row r="78" spans="2:12" s="1" customFormat="1" ht="6.75" customHeight="1">
      <c r="B78" s="32"/>
      <c r="I78" s="136"/>
      <c r="L78" s="32"/>
    </row>
    <row r="79" spans="2:12" s="1" customFormat="1" ht="12.75">
      <c r="B79" s="32"/>
      <c r="C79" s="54" t="s">
        <v>29</v>
      </c>
      <c r="F79" s="137" t="str">
        <f>E15</f>
        <v> </v>
      </c>
      <c r="I79" s="138" t="s">
        <v>35</v>
      </c>
      <c r="J79" s="137" t="str">
        <f>E21</f>
        <v> </v>
      </c>
      <c r="L79" s="32"/>
    </row>
    <row r="80" spans="2:12" s="1" customFormat="1" ht="14.25" customHeight="1">
      <c r="B80" s="32"/>
      <c r="C80" s="54" t="s">
        <v>33</v>
      </c>
      <c r="F80" s="137">
        <f>IF(E18="","",E18)</f>
      </c>
      <c r="I80" s="136"/>
      <c r="L80" s="32"/>
    </row>
    <row r="81" spans="2:12" s="1" customFormat="1" ht="9.75" customHeight="1">
      <c r="B81" s="32"/>
      <c r="I81" s="136"/>
      <c r="L81" s="32"/>
    </row>
    <row r="82" spans="2:20" s="9" customFormat="1" ht="29.25" customHeight="1">
      <c r="B82" s="139"/>
      <c r="C82" s="140" t="s">
        <v>109</v>
      </c>
      <c r="D82" s="141" t="s">
        <v>57</v>
      </c>
      <c r="E82" s="141" t="s">
        <v>53</v>
      </c>
      <c r="F82" s="141" t="s">
        <v>110</v>
      </c>
      <c r="G82" s="141" t="s">
        <v>111</v>
      </c>
      <c r="H82" s="141" t="s">
        <v>112</v>
      </c>
      <c r="I82" s="142" t="s">
        <v>113</v>
      </c>
      <c r="J82" s="141" t="s">
        <v>100</v>
      </c>
      <c r="K82" s="143" t="s">
        <v>114</v>
      </c>
      <c r="L82" s="139"/>
      <c r="M82" s="65" t="s">
        <v>115</v>
      </c>
      <c r="N82" s="66" t="s">
        <v>42</v>
      </c>
      <c r="O82" s="66" t="s">
        <v>116</v>
      </c>
      <c r="P82" s="66" t="s">
        <v>117</v>
      </c>
      <c r="Q82" s="66" t="s">
        <v>118</v>
      </c>
      <c r="R82" s="66" t="s">
        <v>119</v>
      </c>
      <c r="S82" s="66" t="s">
        <v>120</v>
      </c>
      <c r="T82" s="67" t="s">
        <v>121</v>
      </c>
    </row>
    <row r="83" spans="2:63" s="1" customFormat="1" ht="29.25" customHeight="1">
      <c r="B83" s="32"/>
      <c r="C83" s="69" t="s">
        <v>101</v>
      </c>
      <c r="I83" s="136"/>
      <c r="J83" s="144">
        <f>BK83</f>
        <v>0</v>
      </c>
      <c r="L83" s="32"/>
      <c r="M83" s="68"/>
      <c r="N83" s="59"/>
      <c r="O83" s="59"/>
      <c r="P83" s="145">
        <f>P84</f>
        <v>0</v>
      </c>
      <c r="Q83" s="59"/>
      <c r="R83" s="145">
        <f>R84</f>
        <v>12.553093999999998</v>
      </c>
      <c r="S83" s="59"/>
      <c r="T83" s="146">
        <f>T84</f>
        <v>0</v>
      </c>
      <c r="AT83" s="15" t="s">
        <v>71</v>
      </c>
      <c r="AU83" s="15" t="s">
        <v>102</v>
      </c>
      <c r="BK83" s="147">
        <f>BK84</f>
        <v>0</v>
      </c>
    </row>
    <row r="84" spans="2:63" s="10" customFormat="1" ht="36.75" customHeight="1">
      <c r="B84" s="148"/>
      <c r="D84" s="149" t="s">
        <v>71</v>
      </c>
      <c r="E84" s="150" t="s">
        <v>122</v>
      </c>
      <c r="F84" s="150" t="s">
        <v>123</v>
      </c>
      <c r="I84" s="151"/>
      <c r="J84" s="152">
        <f>BK84</f>
        <v>0</v>
      </c>
      <c r="L84" s="148"/>
      <c r="M84" s="153"/>
      <c r="N84" s="154"/>
      <c r="O84" s="154"/>
      <c r="P84" s="155">
        <f>P85+P100+P111+P112+P122+P123</f>
        <v>0</v>
      </c>
      <c r="Q84" s="154"/>
      <c r="R84" s="155">
        <f>R85+R100+R111+R112+R122+R123</f>
        <v>12.553093999999998</v>
      </c>
      <c r="S84" s="154"/>
      <c r="T84" s="156">
        <f>T85+T100+T111+T112+T122+T123</f>
        <v>0</v>
      </c>
      <c r="AR84" s="149" t="s">
        <v>22</v>
      </c>
      <c r="AT84" s="157" t="s">
        <v>71</v>
      </c>
      <c r="AU84" s="157" t="s">
        <v>72</v>
      </c>
      <c r="AY84" s="149" t="s">
        <v>124</v>
      </c>
      <c r="BK84" s="158">
        <f>BK85+BK100+BK111+BK112+BK122+BK123</f>
        <v>0</v>
      </c>
    </row>
    <row r="85" spans="2:63" s="10" customFormat="1" ht="19.5" customHeight="1">
      <c r="B85" s="148"/>
      <c r="D85" s="159" t="s">
        <v>71</v>
      </c>
      <c r="E85" s="160" t="s">
        <v>22</v>
      </c>
      <c r="F85" s="160" t="s">
        <v>125</v>
      </c>
      <c r="I85" s="151"/>
      <c r="J85" s="161">
        <f>BK85</f>
        <v>0</v>
      </c>
      <c r="L85" s="148"/>
      <c r="M85" s="153"/>
      <c r="N85" s="154"/>
      <c r="O85" s="154"/>
      <c r="P85" s="155">
        <f>SUM(P86:P99)</f>
        <v>0</v>
      </c>
      <c r="Q85" s="154"/>
      <c r="R85" s="155">
        <f>SUM(R86:R99)</f>
        <v>0</v>
      </c>
      <c r="S85" s="154"/>
      <c r="T85" s="156">
        <f>SUM(T86:T99)</f>
        <v>0</v>
      </c>
      <c r="AR85" s="149" t="s">
        <v>22</v>
      </c>
      <c r="AT85" s="157" t="s">
        <v>71</v>
      </c>
      <c r="AU85" s="157" t="s">
        <v>22</v>
      </c>
      <c r="AY85" s="149" t="s">
        <v>124</v>
      </c>
      <c r="BK85" s="158">
        <f>SUM(BK86:BK99)</f>
        <v>0</v>
      </c>
    </row>
    <row r="86" spans="2:65" s="1" customFormat="1" ht="20.25" customHeight="1">
      <c r="B86" s="162"/>
      <c r="C86" s="163" t="s">
        <v>150</v>
      </c>
      <c r="D86" s="163" t="s">
        <v>127</v>
      </c>
      <c r="E86" s="164" t="s">
        <v>433</v>
      </c>
      <c r="F86" s="165" t="s">
        <v>434</v>
      </c>
      <c r="G86" s="166" t="s">
        <v>157</v>
      </c>
      <c r="H86" s="167">
        <v>20</v>
      </c>
      <c r="I86" s="168"/>
      <c r="J86" s="169">
        <f>ROUND(I86*H86,2)</f>
        <v>0</v>
      </c>
      <c r="K86" s="165" t="s">
        <v>20</v>
      </c>
      <c r="L86" s="32"/>
      <c r="M86" s="170" t="s">
        <v>20</v>
      </c>
      <c r="N86" s="171" t="s">
        <v>43</v>
      </c>
      <c r="O86" s="33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AR86" s="15" t="s">
        <v>85</v>
      </c>
      <c r="AT86" s="15" t="s">
        <v>127</v>
      </c>
      <c r="AU86" s="15" t="s">
        <v>79</v>
      </c>
      <c r="AY86" s="15" t="s">
        <v>124</v>
      </c>
      <c r="BE86" s="174">
        <f>IF(N86="základní",J86,0)</f>
        <v>0</v>
      </c>
      <c r="BF86" s="174">
        <f>IF(N86="snížená",J86,0)</f>
        <v>0</v>
      </c>
      <c r="BG86" s="174">
        <f>IF(N86="zákl. přenesená",J86,0)</f>
        <v>0</v>
      </c>
      <c r="BH86" s="174">
        <f>IF(N86="sníž. přenesená",J86,0)</f>
        <v>0</v>
      </c>
      <c r="BI86" s="174">
        <f>IF(N86="nulová",J86,0)</f>
        <v>0</v>
      </c>
      <c r="BJ86" s="15" t="s">
        <v>22</v>
      </c>
      <c r="BK86" s="174">
        <f>ROUND(I86*H86,2)</f>
        <v>0</v>
      </c>
      <c r="BL86" s="15" t="s">
        <v>85</v>
      </c>
      <c r="BM86" s="15" t="s">
        <v>435</v>
      </c>
    </row>
    <row r="87" spans="2:47" s="1" customFormat="1" ht="36">
      <c r="B87" s="32"/>
      <c r="D87" s="177" t="s">
        <v>132</v>
      </c>
      <c r="F87" s="178" t="s">
        <v>436</v>
      </c>
      <c r="I87" s="136"/>
      <c r="L87" s="32"/>
      <c r="M87" s="61"/>
      <c r="N87" s="33"/>
      <c r="O87" s="33"/>
      <c r="P87" s="33"/>
      <c r="Q87" s="33"/>
      <c r="R87" s="33"/>
      <c r="S87" s="33"/>
      <c r="T87" s="62"/>
      <c r="AT87" s="15" t="s">
        <v>132</v>
      </c>
      <c r="AU87" s="15" t="s">
        <v>79</v>
      </c>
    </row>
    <row r="88" spans="2:51" s="11" customFormat="1" ht="12">
      <c r="B88" s="179"/>
      <c r="D88" s="175" t="s">
        <v>160</v>
      </c>
      <c r="E88" s="180" t="s">
        <v>20</v>
      </c>
      <c r="F88" s="181" t="s">
        <v>437</v>
      </c>
      <c r="H88" s="182">
        <v>20</v>
      </c>
      <c r="I88" s="183"/>
      <c r="L88" s="179"/>
      <c r="M88" s="184"/>
      <c r="N88" s="185"/>
      <c r="O88" s="185"/>
      <c r="P88" s="185"/>
      <c r="Q88" s="185"/>
      <c r="R88" s="185"/>
      <c r="S88" s="185"/>
      <c r="T88" s="186"/>
      <c r="AT88" s="187" t="s">
        <v>160</v>
      </c>
      <c r="AU88" s="187" t="s">
        <v>79</v>
      </c>
      <c r="AV88" s="11" t="s">
        <v>79</v>
      </c>
      <c r="AW88" s="11" t="s">
        <v>36</v>
      </c>
      <c r="AX88" s="11" t="s">
        <v>22</v>
      </c>
      <c r="AY88" s="187" t="s">
        <v>124</v>
      </c>
    </row>
    <row r="89" spans="2:65" s="1" customFormat="1" ht="20.25" customHeight="1">
      <c r="B89" s="162"/>
      <c r="C89" s="163" t="s">
        <v>175</v>
      </c>
      <c r="D89" s="163" t="s">
        <v>127</v>
      </c>
      <c r="E89" s="164" t="s">
        <v>438</v>
      </c>
      <c r="F89" s="165" t="s">
        <v>439</v>
      </c>
      <c r="G89" s="166" t="s">
        <v>157</v>
      </c>
      <c r="H89" s="167">
        <v>2.064</v>
      </c>
      <c r="I89" s="168"/>
      <c r="J89" s="169">
        <f>ROUND(I89*H89,2)</f>
        <v>0</v>
      </c>
      <c r="K89" s="165" t="s">
        <v>20</v>
      </c>
      <c r="L89" s="32"/>
      <c r="M89" s="170" t="s">
        <v>20</v>
      </c>
      <c r="N89" s="171" t="s">
        <v>43</v>
      </c>
      <c r="O89" s="33"/>
      <c r="P89" s="172">
        <f>O89*H89</f>
        <v>0</v>
      </c>
      <c r="Q89" s="172">
        <v>0</v>
      </c>
      <c r="R89" s="172">
        <f>Q89*H89</f>
        <v>0</v>
      </c>
      <c r="S89" s="172">
        <v>0</v>
      </c>
      <c r="T89" s="173">
        <f>S89*H89</f>
        <v>0</v>
      </c>
      <c r="AR89" s="15" t="s">
        <v>85</v>
      </c>
      <c r="AT89" s="15" t="s">
        <v>127</v>
      </c>
      <c r="AU89" s="15" t="s">
        <v>79</v>
      </c>
      <c r="AY89" s="15" t="s">
        <v>124</v>
      </c>
      <c r="BE89" s="174">
        <f>IF(N89="základní",J89,0)</f>
        <v>0</v>
      </c>
      <c r="BF89" s="174">
        <f>IF(N89="snížená",J89,0)</f>
        <v>0</v>
      </c>
      <c r="BG89" s="174">
        <f>IF(N89="zákl. přenesená",J89,0)</f>
        <v>0</v>
      </c>
      <c r="BH89" s="174">
        <f>IF(N89="sníž. přenesená",J89,0)</f>
        <v>0</v>
      </c>
      <c r="BI89" s="174">
        <f>IF(N89="nulová",J89,0)</f>
        <v>0</v>
      </c>
      <c r="BJ89" s="15" t="s">
        <v>22</v>
      </c>
      <c r="BK89" s="174">
        <f>ROUND(I89*H89,2)</f>
        <v>0</v>
      </c>
      <c r="BL89" s="15" t="s">
        <v>85</v>
      </c>
      <c r="BM89" s="15" t="s">
        <v>440</v>
      </c>
    </row>
    <row r="90" spans="2:47" s="1" customFormat="1" ht="48">
      <c r="B90" s="32"/>
      <c r="D90" s="177" t="s">
        <v>132</v>
      </c>
      <c r="F90" s="178" t="s">
        <v>441</v>
      </c>
      <c r="I90" s="136"/>
      <c r="L90" s="32"/>
      <c r="M90" s="61"/>
      <c r="N90" s="33"/>
      <c r="O90" s="33"/>
      <c r="P90" s="33"/>
      <c r="Q90" s="33"/>
      <c r="R90" s="33"/>
      <c r="S90" s="33"/>
      <c r="T90" s="62"/>
      <c r="AT90" s="15" t="s">
        <v>132</v>
      </c>
      <c r="AU90" s="15" t="s">
        <v>79</v>
      </c>
    </row>
    <row r="91" spans="2:51" s="11" customFormat="1" ht="24">
      <c r="B91" s="179"/>
      <c r="D91" s="175" t="s">
        <v>160</v>
      </c>
      <c r="E91" s="180" t="s">
        <v>20</v>
      </c>
      <c r="F91" s="181" t="s">
        <v>442</v>
      </c>
      <c r="H91" s="182">
        <v>2.064</v>
      </c>
      <c r="I91" s="183"/>
      <c r="L91" s="179"/>
      <c r="M91" s="184"/>
      <c r="N91" s="185"/>
      <c r="O91" s="185"/>
      <c r="P91" s="185"/>
      <c r="Q91" s="185"/>
      <c r="R91" s="185"/>
      <c r="S91" s="185"/>
      <c r="T91" s="186"/>
      <c r="AT91" s="187" t="s">
        <v>160</v>
      </c>
      <c r="AU91" s="187" t="s">
        <v>79</v>
      </c>
      <c r="AV91" s="11" t="s">
        <v>79</v>
      </c>
      <c r="AW91" s="11" t="s">
        <v>36</v>
      </c>
      <c r="AX91" s="11" t="s">
        <v>22</v>
      </c>
      <c r="AY91" s="187" t="s">
        <v>124</v>
      </c>
    </row>
    <row r="92" spans="2:65" s="1" customFormat="1" ht="20.25" customHeight="1">
      <c r="B92" s="162"/>
      <c r="C92" s="163" t="s">
        <v>195</v>
      </c>
      <c r="D92" s="163" t="s">
        <v>127</v>
      </c>
      <c r="E92" s="164" t="s">
        <v>278</v>
      </c>
      <c r="F92" s="165" t="s">
        <v>279</v>
      </c>
      <c r="G92" s="166" t="s">
        <v>157</v>
      </c>
      <c r="H92" s="167">
        <v>2.064</v>
      </c>
      <c r="I92" s="168"/>
      <c r="J92" s="169">
        <f>ROUND(I92*H92,2)</f>
        <v>0</v>
      </c>
      <c r="K92" s="165" t="s">
        <v>20</v>
      </c>
      <c r="L92" s="32"/>
      <c r="M92" s="170" t="s">
        <v>20</v>
      </c>
      <c r="N92" s="171" t="s">
        <v>43</v>
      </c>
      <c r="O92" s="33"/>
      <c r="P92" s="172">
        <f>O92*H92</f>
        <v>0</v>
      </c>
      <c r="Q92" s="172">
        <v>0</v>
      </c>
      <c r="R92" s="172">
        <f>Q92*H92</f>
        <v>0</v>
      </c>
      <c r="S92" s="172">
        <v>0</v>
      </c>
      <c r="T92" s="173">
        <f>S92*H92</f>
        <v>0</v>
      </c>
      <c r="AR92" s="15" t="s">
        <v>85</v>
      </c>
      <c r="AT92" s="15" t="s">
        <v>127</v>
      </c>
      <c r="AU92" s="15" t="s">
        <v>79</v>
      </c>
      <c r="AY92" s="15" t="s">
        <v>124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5" t="s">
        <v>22</v>
      </c>
      <c r="BK92" s="174">
        <f>ROUND(I92*H92,2)</f>
        <v>0</v>
      </c>
      <c r="BL92" s="15" t="s">
        <v>85</v>
      </c>
      <c r="BM92" s="15" t="s">
        <v>443</v>
      </c>
    </row>
    <row r="93" spans="2:47" s="1" customFormat="1" ht="36">
      <c r="B93" s="32"/>
      <c r="D93" s="175" t="s">
        <v>132</v>
      </c>
      <c r="F93" s="176" t="s">
        <v>281</v>
      </c>
      <c r="I93" s="136"/>
      <c r="L93" s="32"/>
      <c r="M93" s="61"/>
      <c r="N93" s="33"/>
      <c r="O93" s="33"/>
      <c r="P93" s="33"/>
      <c r="Q93" s="33"/>
      <c r="R93" s="33"/>
      <c r="S93" s="33"/>
      <c r="T93" s="62"/>
      <c r="AT93" s="15" t="s">
        <v>132</v>
      </c>
      <c r="AU93" s="15" t="s">
        <v>79</v>
      </c>
    </row>
    <row r="94" spans="2:65" s="1" customFormat="1" ht="20.25" customHeight="1">
      <c r="B94" s="162"/>
      <c r="C94" s="163" t="s">
        <v>209</v>
      </c>
      <c r="D94" s="163" t="s">
        <v>127</v>
      </c>
      <c r="E94" s="164" t="s">
        <v>210</v>
      </c>
      <c r="F94" s="165" t="s">
        <v>211</v>
      </c>
      <c r="G94" s="166" t="s">
        <v>157</v>
      </c>
      <c r="H94" s="167">
        <v>2.064</v>
      </c>
      <c r="I94" s="168"/>
      <c r="J94" s="169">
        <f>ROUND(I94*H94,2)</f>
        <v>0</v>
      </c>
      <c r="K94" s="165" t="s">
        <v>20</v>
      </c>
      <c r="L94" s="32"/>
      <c r="M94" s="170" t="s">
        <v>20</v>
      </c>
      <c r="N94" s="171" t="s">
        <v>43</v>
      </c>
      <c r="O94" s="33"/>
      <c r="P94" s="172">
        <f>O94*H94</f>
        <v>0</v>
      </c>
      <c r="Q94" s="172">
        <v>0</v>
      </c>
      <c r="R94" s="172">
        <f>Q94*H94</f>
        <v>0</v>
      </c>
      <c r="S94" s="172">
        <v>0</v>
      </c>
      <c r="T94" s="173">
        <f>S94*H94</f>
        <v>0</v>
      </c>
      <c r="AR94" s="15" t="s">
        <v>85</v>
      </c>
      <c r="AT94" s="15" t="s">
        <v>127</v>
      </c>
      <c r="AU94" s="15" t="s">
        <v>79</v>
      </c>
      <c r="AY94" s="15" t="s">
        <v>124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5" t="s">
        <v>22</v>
      </c>
      <c r="BK94" s="174">
        <f>ROUND(I94*H94,2)</f>
        <v>0</v>
      </c>
      <c r="BL94" s="15" t="s">
        <v>85</v>
      </c>
      <c r="BM94" s="15" t="s">
        <v>444</v>
      </c>
    </row>
    <row r="95" spans="2:47" s="1" customFormat="1" ht="24">
      <c r="B95" s="32"/>
      <c r="D95" s="175" t="s">
        <v>132</v>
      </c>
      <c r="F95" s="176" t="s">
        <v>213</v>
      </c>
      <c r="I95" s="136"/>
      <c r="L95" s="32"/>
      <c r="M95" s="61"/>
      <c r="N95" s="33"/>
      <c r="O95" s="33"/>
      <c r="P95" s="33"/>
      <c r="Q95" s="33"/>
      <c r="R95" s="33"/>
      <c r="S95" s="33"/>
      <c r="T95" s="62"/>
      <c r="AT95" s="15" t="s">
        <v>132</v>
      </c>
      <c r="AU95" s="15" t="s">
        <v>79</v>
      </c>
    </row>
    <row r="96" spans="2:65" s="1" customFormat="1" ht="20.25" customHeight="1">
      <c r="B96" s="162"/>
      <c r="C96" s="163" t="s">
        <v>214</v>
      </c>
      <c r="D96" s="163" t="s">
        <v>127</v>
      </c>
      <c r="E96" s="164" t="s">
        <v>445</v>
      </c>
      <c r="F96" s="165" t="s">
        <v>446</v>
      </c>
      <c r="G96" s="166" t="s">
        <v>157</v>
      </c>
      <c r="H96" s="167">
        <v>2.064</v>
      </c>
      <c r="I96" s="168"/>
      <c r="J96" s="169">
        <f>ROUND(I96*H96,2)</f>
        <v>0</v>
      </c>
      <c r="K96" s="165" t="s">
        <v>20</v>
      </c>
      <c r="L96" s="32"/>
      <c r="M96" s="170" t="s">
        <v>20</v>
      </c>
      <c r="N96" s="171" t="s">
        <v>43</v>
      </c>
      <c r="O96" s="33"/>
      <c r="P96" s="172">
        <f>O96*H96</f>
        <v>0</v>
      </c>
      <c r="Q96" s="172">
        <v>0</v>
      </c>
      <c r="R96" s="172">
        <f>Q96*H96</f>
        <v>0</v>
      </c>
      <c r="S96" s="172">
        <v>0</v>
      </c>
      <c r="T96" s="173">
        <f>S96*H96</f>
        <v>0</v>
      </c>
      <c r="AR96" s="15" t="s">
        <v>85</v>
      </c>
      <c r="AT96" s="15" t="s">
        <v>127</v>
      </c>
      <c r="AU96" s="15" t="s">
        <v>79</v>
      </c>
      <c r="AY96" s="15" t="s">
        <v>124</v>
      </c>
      <c r="BE96" s="174">
        <f>IF(N96="základní",J96,0)</f>
        <v>0</v>
      </c>
      <c r="BF96" s="174">
        <f>IF(N96="snížená",J96,0)</f>
        <v>0</v>
      </c>
      <c r="BG96" s="174">
        <f>IF(N96="zákl. přenesená",J96,0)</f>
        <v>0</v>
      </c>
      <c r="BH96" s="174">
        <f>IF(N96="sníž. přenesená",J96,0)</f>
        <v>0</v>
      </c>
      <c r="BI96" s="174">
        <f>IF(N96="nulová",J96,0)</f>
        <v>0</v>
      </c>
      <c r="BJ96" s="15" t="s">
        <v>22</v>
      </c>
      <c r="BK96" s="174">
        <f>ROUND(I96*H96,2)</f>
        <v>0</v>
      </c>
      <c r="BL96" s="15" t="s">
        <v>85</v>
      </c>
      <c r="BM96" s="15" t="s">
        <v>447</v>
      </c>
    </row>
    <row r="97" spans="2:47" s="1" customFormat="1" ht="48">
      <c r="B97" s="32"/>
      <c r="D97" s="175" t="s">
        <v>132</v>
      </c>
      <c r="F97" s="176" t="s">
        <v>448</v>
      </c>
      <c r="I97" s="136"/>
      <c r="L97" s="32"/>
      <c r="M97" s="61"/>
      <c r="N97" s="33"/>
      <c r="O97" s="33"/>
      <c r="P97" s="33"/>
      <c r="Q97" s="33"/>
      <c r="R97" s="33"/>
      <c r="S97" s="33"/>
      <c r="T97" s="62"/>
      <c r="AT97" s="15" t="s">
        <v>132</v>
      </c>
      <c r="AU97" s="15" t="s">
        <v>79</v>
      </c>
    </row>
    <row r="98" spans="2:65" s="1" customFormat="1" ht="20.25" customHeight="1">
      <c r="B98" s="162"/>
      <c r="C98" s="163" t="s">
        <v>126</v>
      </c>
      <c r="D98" s="163" t="s">
        <v>127</v>
      </c>
      <c r="E98" s="164" t="s">
        <v>224</v>
      </c>
      <c r="F98" s="165" t="s">
        <v>225</v>
      </c>
      <c r="G98" s="166" t="s">
        <v>130</v>
      </c>
      <c r="H98" s="167">
        <v>21</v>
      </c>
      <c r="I98" s="168"/>
      <c r="J98" s="169">
        <f>ROUND(I98*H98,2)</f>
        <v>0</v>
      </c>
      <c r="K98" s="165" t="s">
        <v>171</v>
      </c>
      <c r="L98" s="32"/>
      <c r="M98" s="170" t="s">
        <v>20</v>
      </c>
      <c r="N98" s="171" t="s">
        <v>43</v>
      </c>
      <c r="O98" s="33"/>
      <c r="P98" s="172">
        <f>O98*H98</f>
        <v>0</v>
      </c>
      <c r="Q98" s="172">
        <v>0</v>
      </c>
      <c r="R98" s="172">
        <f>Q98*H98</f>
        <v>0</v>
      </c>
      <c r="S98" s="172">
        <v>0</v>
      </c>
      <c r="T98" s="173">
        <f>S98*H98</f>
        <v>0</v>
      </c>
      <c r="AR98" s="15" t="s">
        <v>85</v>
      </c>
      <c r="AT98" s="15" t="s">
        <v>127</v>
      </c>
      <c r="AU98" s="15" t="s">
        <v>79</v>
      </c>
      <c r="AY98" s="15" t="s">
        <v>124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5" t="s">
        <v>22</v>
      </c>
      <c r="BK98" s="174">
        <f>ROUND(I98*H98,2)</f>
        <v>0</v>
      </c>
      <c r="BL98" s="15" t="s">
        <v>85</v>
      </c>
      <c r="BM98" s="15" t="s">
        <v>449</v>
      </c>
    </row>
    <row r="99" spans="2:47" s="1" customFormat="1" ht="24">
      <c r="B99" s="32"/>
      <c r="D99" s="177" t="s">
        <v>132</v>
      </c>
      <c r="F99" s="178" t="s">
        <v>227</v>
      </c>
      <c r="I99" s="136"/>
      <c r="L99" s="32"/>
      <c r="M99" s="61"/>
      <c r="N99" s="33"/>
      <c r="O99" s="33"/>
      <c r="P99" s="33"/>
      <c r="Q99" s="33"/>
      <c r="R99" s="33"/>
      <c r="S99" s="33"/>
      <c r="T99" s="62"/>
      <c r="AT99" s="15" t="s">
        <v>132</v>
      </c>
      <c r="AU99" s="15" t="s">
        <v>79</v>
      </c>
    </row>
    <row r="100" spans="2:63" s="10" customFormat="1" ht="29.25" customHeight="1">
      <c r="B100" s="148"/>
      <c r="D100" s="159" t="s">
        <v>71</v>
      </c>
      <c r="E100" s="160" t="s">
        <v>79</v>
      </c>
      <c r="F100" s="160" t="s">
        <v>174</v>
      </c>
      <c r="I100" s="151"/>
      <c r="J100" s="161">
        <f>BK100</f>
        <v>0</v>
      </c>
      <c r="L100" s="148"/>
      <c r="M100" s="153"/>
      <c r="N100" s="154"/>
      <c r="O100" s="154"/>
      <c r="P100" s="155">
        <f>SUM(P101:P110)</f>
        <v>0</v>
      </c>
      <c r="Q100" s="154"/>
      <c r="R100" s="155">
        <f>SUM(R101:R110)</f>
        <v>0.11803400000000001</v>
      </c>
      <c r="S100" s="154"/>
      <c r="T100" s="156">
        <f>SUM(T101:T110)</f>
        <v>0</v>
      </c>
      <c r="AR100" s="149" t="s">
        <v>22</v>
      </c>
      <c r="AT100" s="157" t="s">
        <v>71</v>
      </c>
      <c r="AU100" s="157" t="s">
        <v>22</v>
      </c>
      <c r="AY100" s="149" t="s">
        <v>124</v>
      </c>
      <c r="BK100" s="158">
        <f>SUM(BK101:BK110)</f>
        <v>0</v>
      </c>
    </row>
    <row r="101" spans="2:65" s="1" customFormat="1" ht="20.25" customHeight="1">
      <c r="B101" s="162"/>
      <c r="C101" s="163" t="s">
        <v>27</v>
      </c>
      <c r="D101" s="163" t="s">
        <v>127</v>
      </c>
      <c r="E101" s="164" t="s">
        <v>450</v>
      </c>
      <c r="F101" s="165" t="s">
        <v>451</v>
      </c>
      <c r="G101" s="166" t="s">
        <v>265</v>
      </c>
      <c r="H101" s="167">
        <v>0.1</v>
      </c>
      <c r="I101" s="168"/>
      <c r="J101" s="169">
        <f>ROUND(I101*H101,2)</f>
        <v>0</v>
      </c>
      <c r="K101" s="165" t="s">
        <v>20</v>
      </c>
      <c r="L101" s="32"/>
      <c r="M101" s="170" t="s">
        <v>20</v>
      </c>
      <c r="N101" s="171" t="s">
        <v>43</v>
      </c>
      <c r="O101" s="33"/>
      <c r="P101" s="172">
        <f>O101*H101</f>
        <v>0</v>
      </c>
      <c r="Q101" s="172">
        <v>1.05306</v>
      </c>
      <c r="R101" s="172">
        <f>Q101*H101</f>
        <v>0.10530600000000001</v>
      </c>
      <c r="S101" s="172">
        <v>0</v>
      </c>
      <c r="T101" s="173">
        <f>S101*H101</f>
        <v>0</v>
      </c>
      <c r="AR101" s="15" t="s">
        <v>85</v>
      </c>
      <c r="AT101" s="15" t="s">
        <v>127</v>
      </c>
      <c r="AU101" s="15" t="s">
        <v>79</v>
      </c>
      <c r="AY101" s="15" t="s">
        <v>124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5" t="s">
        <v>22</v>
      </c>
      <c r="BK101" s="174">
        <f>ROUND(I101*H101,2)</f>
        <v>0</v>
      </c>
      <c r="BL101" s="15" t="s">
        <v>85</v>
      </c>
      <c r="BM101" s="15" t="s">
        <v>452</v>
      </c>
    </row>
    <row r="102" spans="2:47" s="1" customFormat="1" ht="24">
      <c r="B102" s="32"/>
      <c r="D102" s="175" t="s">
        <v>132</v>
      </c>
      <c r="F102" s="176" t="s">
        <v>453</v>
      </c>
      <c r="I102" s="136"/>
      <c r="L102" s="32"/>
      <c r="M102" s="61"/>
      <c r="N102" s="33"/>
      <c r="O102" s="33"/>
      <c r="P102" s="33"/>
      <c r="Q102" s="33"/>
      <c r="R102" s="33"/>
      <c r="S102" s="33"/>
      <c r="T102" s="62"/>
      <c r="AT102" s="15" t="s">
        <v>132</v>
      </c>
      <c r="AU102" s="15" t="s">
        <v>79</v>
      </c>
    </row>
    <row r="103" spans="2:65" s="1" customFormat="1" ht="20.25" customHeight="1">
      <c r="B103" s="162"/>
      <c r="C103" s="163" t="s">
        <v>134</v>
      </c>
      <c r="D103" s="163" t="s">
        <v>127</v>
      </c>
      <c r="E103" s="164" t="s">
        <v>454</v>
      </c>
      <c r="F103" s="165" t="s">
        <v>455</v>
      </c>
      <c r="G103" s="166" t="s">
        <v>157</v>
      </c>
      <c r="H103" s="167">
        <v>2.064</v>
      </c>
      <c r="I103" s="168"/>
      <c r="J103" s="169">
        <f>ROUND(I103*H103,2)</f>
        <v>0</v>
      </c>
      <c r="K103" s="165" t="s">
        <v>20</v>
      </c>
      <c r="L103" s="32"/>
      <c r="M103" s="170" t="s">
        <v>20</v>
      </c>
      <c r="N103" s="171" t="s">
        <v>43</v>
      </c>
      <c r="O103" s="33"/>
      <c r="P103" s="172">
        <f>O103*H103</f>
        <v>0</v>
      </c>
      <c r="Q103" s="172">
        <v>0</v>
      </c>
      <c r="R103" s="172">
        <f>Q103*H103</f>
        <v>0</v>
      </c>
      <c r="S103" s="172">
        <v>0</v>
      </c>
      <c r="T103" s="173">
        <f>S103*H103</f>
        <v>0</v>
      </c>
      <c r="AR103" s="15" t="s">
        <v>85</v>
      </c>
      <c r="AT103" s="15" t="s">
        <v>127</v>
      </c>
      <c r="AU103" s="15" t="s">
        <v>79</v>
      </c>
      <c r="AY103" s="15" t="s">
        <v>124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5" t="s">
        <v>22</v>
      </c>
      <c r="BK103" s="174">
        <f>ROUND(I103*H103,2)</f>
        <v>0</v>
      </c>
      <c r="BL103" s="15" t="s">
        <v>85</v>
      </c>
      <c r="BM103" s="15" t="s">
        <v>456</v>
      </c>
    </row>
    <row r="104" spans="2:47" s="1" customFormat="1" ht="36">
      <c r="B104" s="32"/>
      <c r="D104" s="177" t="s">
        <v>132</v>
      </c>
      <c r="F104" s="178" t="s">
        <v>457</v>
      </c>
      <c r="I104" s="136"/>
      <c r="L104" s="32"/>
      <c r="M104" s="61"/>
      <c r="N104" s="33"/>
      <c r="O104" s="33"/>
      <c r="P104" s="33"/>
      <c r="Q104" s="33"/>
      <c r="R104" s="33"/>
      <c r="S104" s="33"/>
      <c r="T104" s="62"/>
      <c r="AT104" s="15" t="s">
        <v>132</v>
      </c>
      <c r="AU104" s="15" t="s">
        <v>79</v>
      </c>
    </row>
    <row r="105" spans="2:51" s="11" customFormat="1" ht="24">
      <c r="B105" s="179"/>
      <c r="D105" s="175" t="s">
        <v>160</v>
      </c>
      <c r="E105" s="180" t="s">
        <v>20</v>
      </c>
      <c r="F105" s="181" t="s">
        <v>442</v>
      </c>
      <c r="H105" s="182">
        <v>2.064</v>
      </c>
      <c r="I105" s="183"/>
      <c r="L105" s="179"/>
      <c r="M105" s="184"/>
      <c r="N105" s="185"/>
      <c r="O105" s="185"/>
      <c r="P105" s="185"/>
      <c r="Q105" s="185"/>
      <c r="R105" s="185"/>
      <c r="S105" s="185"/>
      <c r="T105" s="186"/>
      <c r="AT105" s="187" t="s">
        <v>160</v>
      </c>
      <c r="AU105" s="187" t="s">
        <v>79</v>
      </c>
      <c r="AV105" s="11" t="s">
        <v>79</v>
      </c>
      <c r="AW105" s="11" t="s">
        <v>36</v>
      </c>
      <c r="AX105" s="11" t="s">
        <v>22</v>
      </c>
      <c r="AY105" s="187" t="s">
        <v>124</v>
      </c>
    </row>
    <row r="106" spans="2:65" s="1" customFormat="1" ht="20.25" customHeight="1">
      <c r="B106" s="162"/>
      <c r="C106" s="163" t="s">
        <v>7</v>
      </c>
      <c r="D106" s="163" t="s">
        <v>127</v>
      </c>
      <c r="E106" s="164" t="s">
        <v>324</v>
      </c>
      <c r="F106" s="165" t="s">
        <v>458</v>
      </c>
      <c r="G106" s="166" t="s">
        <v>130</v>
      </c>
      <c r="H106" s="167">
        <v>8.6</v>
      </c>
      <c r="I106" s="168"/>
      <c r="J106" s="169">
        <f>ROUND(I106*H106,2)</f>
        <v>0</v>
      </c>
      <c r="K106" s="165" t="s">
        <v>20</v>
      </c>
      <c r="L106" s="32"/>
      <c r="M106" s="170" t="s">
        <v>20</v>
      </c>
      <c r="N106" s="171" t="s">
        <v>43</v>
      </c>
      <c r="O106" s="33"/>
      <c r="P106" s="172">
        <f>O106*H106</f>
        <v>0</v>
      </c>
      <c r="Q106" s="172">
        <v>0.00144</v>
      </c>
      <c r="R106" s="172">
        <f>Q106*H106</f>
        <v>0.012384000000000001</v>
      </c>
      <c r="S106" s="172">
        <v>0</v>
      </c>
      <c r="T106" s="173">
        <f>S106*H106</f>
        <v>0</v>
      </c>
      <c r="AR106" s="15" t="s">
        <v>85</v>
      </c>
      <c r="AT106" s="15" t="s">
        <v>127</v>
      </c>
      <c r="AU106" s="15" t="s">
        <v>79</v>
      </c>
      <c r="AY106" s="15" t="s">
        <v>124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5" t="s">
        <v>22</v>
      </c>
      <c r="BK106" s="174">
        <f>ROUND(I106*H106,2)</f>
        <v>0</v>
      </c>
      <c r="BL106" s="15" t="s">
        <v>85</v>
      </c>
      <c r="BM106" s="15" t="s">
        <v>459</v>
      </c>
    </row>
    <row r="107" spans="2:47" s="1" customFormat="1" ht="36">
      <c r="B107" s="32"/>
      <c r="D107" s="177" t="s">
        <v>132</v>
      </c>
      <c r="F107" s="178" t="s">
        <v>327</v>
      </c>
      <c r="I107" s="136"/>
      <c r="L107" s="32"/>
      <c r="M107" s="61"/>
      <c r="N107" s="33"/>
      <c r="O107" s="33"/>
      <c r="P107" s="33"/>
      <c r="Q107" s="33"/>
      <c r="R107" s="33"/>
      <c r="S107" s="33"/>
      <c r="T107" s="62"/>
      <c r="AT107" s="15" t="s">
        <v>132</v>
      </c>
      <c r="AU107" s="15" t="s">
        <v>79</v>
      </c>
    </row>
    <row r="108" spans="2:51" s="11" customFormat="1" ht="12">
      <c r="B108" s="179"/>
      <c r="D108" s="175" t="s">
        <v>160</v>
      </c>
      <c r="E108" s="180" t="s">
        <v>20</v>
      </c>
      <c r="F108" s="181" t="s">
        <v>460</v>
      </c>
      <c r="H108" s="182">
        <v>8.6</v>
      </c>
      <c r="I108" s="183"/>
      <c r="L108" s="179"/>
      <c r="M108" s="184"/>
      <c r="N108" s="185"/>
      <c r="O108" s="185"/>
      <c r="P108" s="185"/>
      <c r="Q108" s="185"/>
      <c r="R108" s="185"/>
      <c r="S108" s="185"/>
      <c r="T108" s="186"/>
      <c r="AT108" s="187" t="s">
        <v>160</v>
      </c>
      <c r="AU108" s="187" t="s">
        <v>79</v>
      </c>
      <c r="AV108" s="11" t="s">
        <v>79</v>
      </c>
      <c r="AW108" s="11" t="s">
        <v>36</v>
      </c>
      <c r="AX108" s="11" t="s">
        <v>22</v>
      </c>
      <c r="AY108" s="187" t="s">
        <v>124</v>
      </c>
    </row>
    <row r="109" spans="2:65" s="1" customFormat="1" ht="20.25" customHeight="1">
      <c r="B109" s="162"/>
      <c r="C109" s="163" t="s">
        <v>146</v>
      </c>
      <c r="D109" s="163" t="s">
        <v>127</v>
      </c>
      <c r="E109" s="164" t="s">
        <v>330</v>
      </c>
      <c r="F109" s="165" t="s">
        <v>461</v>
      </c>
      <c r="G109" s="166" t="s">
        <v>130</v>
      </c>
      <c r="H109" s="167">
        <v>8.6</v>
      </c>
      <c r="I109" s="168"/>
      <c r="J109" s="169">
        <f>ROUND(I109*H109,2)</f>
        <v>0</v>
      </c>
      <c r="K109" s="165" t="s">
        <v>20</v>
      </c>
      <c r="L109" s="32"/>
      <c r="M109" s="170" t="s">
        <v>20</v>
      </c>
      <c r="N109" s="171" t="s">
        <v>43</v>
      </c>
      <c r="O109" s="33"/>
      <c r="P109" s="172">
        <f>O109*H109</f>
        <v>0</v>
      </c>
      <c r="Q109" s="172">
        <v>4E-05</v>
      </c>
      <c r="R109" s="172">
        <f>Q109*H109</f>
        <v>0.000344</v>
      </c>
      <c r="S109" s="172">
        <v>0</v>
      </c>
      <c r="T109" s="173">
        <f>S109*H109</f>
        <v>0</v>
      </c>
      <c r="AR109" s="15" t="s">
        <v>85</v>
      </c>
      <c r="AT109" s="15" t="s">
        <v>127</v>
      </c>
      <c r="AU109" s="15" t="s">
        <v>79</v>
      </c>
      <c r="AY109" s="15" t="s">
        <v>124</v>
      </c>
      <c r="BE109" s="174">
        <f>IF(N109="základní",J109,0)</f>
        <v>0</v>
      </c>
      <c r="BF109" s="174">
        <f>IF(N109="snížená",J109,0)</f>
        <v>0</v>
      </c>
      <c r="BG109" s="174">
        <f>IF(N109="zákl. přenesená",J109,0)</f>
        <v>0</v>
      </c>
      <c r="BH109" s="174">
        <f>IF(N109="sníž. přenesená",J109,0)</f>
        <v>0</v>
      </c>
      <c r="BI109" s="174">
        <f>IF(N109="nulová",J109,0)</f>
        <v>0</v>
      </c>
      <c r="BJ109" s="15" t="s">
        <v>22</v>
      </c>
      <c r="BK109" s="174">
        <f>ROUND(I109*H109,2)</f>
        <v>0</v>
      </c>
      <c r="BL109" s="15" t="s">
        <v>85</v>
      </c>
      <c r="BM109" s="15" t="s">
        <v>462</v>
      </c>
    </row>
    <row r="110" spans="2:47" s="1" customFormat="1" ht="36">
      <c r="B110" s="32"/>
      <c r="D110" s="177" t="s">
        <v>132</v>
      </c>
      <c r="F110" s="178" t="s">
        <v>463</v>
      </c>
      <c r="I110" s="136"/>
      <c r="L110" s="32"/>
      <c r="M110" s="61"/>
      <c r="N110" s="33"/>
      <c r="O110" s="33"/>
      <c r="P110" s="33"/>
      <c r="Q110" s="33"/>
      <c r="R110" s="33"/>
      <c r="S110" s="33"/>
      <c r="T110" s="62"/>
      <c r="AT110" s="15" t="s">
        <v>132</v>
      </c>
      <c r="AU110" s="15" t="s">
        <v>79</v>
      </c>
    </row>
    <row r="111" spans="2:63" s="10" customFormat="1" ht="29.25" customHeight="1">
      <c r="B111" s="148"/>
      <c r="D111" s="149" t="s">
        <v>71</v>
      </c>
      <c r="E111" s="194" t="s">
        <v>82</v>
      </c>
      <c r="F111" s="194" t="s">
        <v>357</v>
      </c>
      <c r="I111" s="151"/>
      <c r="J111" s="195">
        <f>BK111</f>
        <v>0</v>
      </c>
      <c r="L111" s="148"/>
      <c r="M111" s="153"/>
      <c r="N111" s="154"/>
      <c r="O111" s="154"/>
      <c r="P111" s="155">
        <v>0</v>
      </c>
      <c r="Q111" s="154"/>
      <c r="R111" s="155">
        <v>0</v>
      </c>
      <c r="S111" s="154"/>
      <c r="T111" s="156">
        <v>0</v>
      </c>
      <c r="AR111" s="149" t="s">
        <v>22</v>
      </c>
      <c r="AT111" s="157" t="s">
        <v>71</v>
      </c>
      <c r="AU111" s="157" t="s">
        <v>22</v>
      </c>
      <c r="AY111" s="149" t="s">
        <v>124</v>
      </c>
      <c r="BK111" s="158">
        <v>0</v>
      </c>
    </row>
    <row r="112" spans="2:63" s="10" customFormat="1" ht="19.5" customHeight="1">
      <c r="B112" s="148"/>
      <c r="D112" s="159" t="s">
        <v>71</v>
      </c>
      <c r="E112" s="160" t="s">
        <v>85</v>
      </c>
      <c r="F112" s="160" t="s">
        <v>247</v>
      </c>
      <c r="I112" s="151"/>
      <c r="J112" s="161">
        <f>BK112</f>
        <v>0</v>
      </c>
      <c r="L112" s="148"/>
      <c r="M112" s="153"/>
      <c r="N112" s="154"/>
      <c r="O112" s="154"/>
      <c r="P112" s="155">
        <f>SUM(P113:P121)</f>
        <v>0</v>
      </c>
      <c r="Q112" s="154"/>
      <c r="R112" s="155">
        <f>SUM(R113:R121)</f>
        <v>12.435059999999998</v>
      </c>
      <c r="S112" s="154"/>
      <c r="T112" s="156">
        <f>SUM(T113:T121)</f>
        <v>0</v>
      </c>
      <c r="AR112" s="149" t="s">
        <v>22</v>
      </c>
      <c r="AT112" s="157" t="s">
        <v>71</v>
      </c>
      <c r="AU112" s="157" t="s">
        <v>22</v>
      </c>
      <c r="AY112" s="149" t="s">
        <v>124</v>
      </c>
      <c r="BK112" s="158">
        <f>SUM(BK113:BK121)</f>
        <v>0</v>
      </c>
    </row>
    <row r="113" spans="2:65" s="1" customFormat="1" ht="28.5" customHeight="1">
      <c r="B113" s="162"/>
      <c r="C113" s="163" t="s">
        <v>259</v>
      </c>
      <c r="D113" s="163" t="s">
        <v>127</v>
      </c>
      <c r="E113" s="164" t="s">
        <v>464</v>
      </c>
      <c r="F113" s="165" t="s">
        <v>465</v>
      </c>
      <c r="G113" s="166" t="s">
        <v>130</v>
      </c>
      <c r="H113" s="167">
        <v>8.5</v>
      </c>
      <c r="I113" s="168"/>
      <c r="J113" s="169">
        <f>ROUND(I113*H113,2)</f>
        <v>0</v>
      </c>
      <c r="K113" s="165" t="s">
        <v>20</v>
      </c>
      <c r="L113" s="32"/>
      <c r="M113" s="170" t="s">
        <v>20</v>
      </c>
      <c r="N113" s="171" t="s">
        <v>43</v>
      </c>
      <c r="O113" s="33"/>
      <c r="P113" s="172">
        <f>O113*H113</f>
        <v>0</v>
      </c>
      <c r="Q113" s="172">
        <v>0</v>
      </c>
      <c r="R113" s="172">
        <f>Q113*H113</f>
        <v>0</v>
      </c>
      <c r="S113" s="172">
        <v>0</v>
      </c>
      <c r="T113" s="173">
        <f>S113*H113</f>
        <v>0</v>
      </c>
      <c r="AR113" s="15" t="s">
        <v>85</v>
      </c>
      <c r="AT113" s="15" t="s">
        <v>127</v>
      </c>
      <c r="AU113" s="15" t="s">
        <v>79</v>
      </c>
      <c r="AY113" s="15" t="s">
        <v>124</v>
      </c>
      <c r="BE113" s="174">
        <f>IF(N113="základní",J113,0)</f>
        <v>0</v>
      </c>
      <c r="BF113" s="174">
        <f>IF(N113="snížená",J113,0)</f>
        <v>0</v>
      </c>
      <c r="BG113" s="174">
        <f>IF(N113="zákl. přenesená",J113,0)</f>
        <v>0</v>
      </c>
      <c r="BH113" s="174">
        <f>IF(N113="sníž. přenesená",J113,0)</f>
        <v>0</v>
      </c>
      <c r="BI113" s="174">
        <f>IF(N113="nulová",J113,0)</f>
        <v>0</v>
      </c>
      <c r="BJ113" s="15" t="s">
        <v>22</v>
      </c>
      <c r="BK113" s="174">
        <f>ROUND(I113*H113,2)</f>
        <v>0</v>
      </c>
      <c r="BL113" s="15" t="s">
        <v>85</v>
      </c>
      <c r="BM113" s="15" t="s">
        <v>466</v>
      </c>
    </row>
    <row r="114" spans="2:47" s="1" customFormat="1" ht="24">
      <c r="B114" s="32"/>
      <c r="D114" s="175" t="s">
        <v>132</v>
      </c>
      <c r="F114" s="176" t="s">
        <v>467</v>
      </c>
      <c r="I114" s="136"/>
      <c r="L114" s="32"/>
      <c r="M114" s="61"/>
      <c r="N114" s="33"/>
      <c r="O114" s="33"/>
      <c r="P114" s="33"/>
      <c r="Q114" s="33"/>
      <c r="R114" s="33"/>
      <c r="S114" s="33"/>
      <c r="T114" s="62"/>
      <c r="AT114" s="15" t="s">
        <v>132</v>
      </c>
      <c r="AU114" s="15" t="s">
        <v>79</v>
      </c>
    </row>
    <row r="115" spans="2:65" s="1" customFormat="1" ht="28.5" customHeight="1">
      <c r="B115" s="162"/>
      <c r="C115" s="163" t="s">
        <v>362</v>
      </c>
      <c r="D115" s="163" t="s">
        <v>127</v>
      </c>
      <c r="E115" s="164" t="s">
        <v>468</v>
      </c>
      <c r="F115" s="165" t="s">
        <v>469</v>
      </c>
      <c r="G115" s="166" t="s">
        <v>157</v>
      </c>
      <c r="H115" s="167">
        <v>4.5</v>
      </c>
      <c r="I115" s="168"/>
      <c r="J115" s="169">
        <f>ROUND(I115*H115,2)</f>
        <v>0</v>
      </c>
      <c r="K115" s="165" t="s">
        <v>20</v>
      </c>
      <c r="L115" s="32"/>
      <c r="M115" s="170" t="s">
        <v>20</v>
      </c>
      <c r="N115" s="171" t="s">
        <v>43</v>
      </c>
      <c r="O115" s="33"/>
      <c r="P115" s="172">
        <f>O115*H115</f>
        <v>0</v>
      </c>
      <c r="Q115" s="172">
        <v>2.00322</v>
      </c>
      <c r="R115" s="172">
        <f>Q115*H115</f>
        <v>9.014489999999999</v>
      </c>
      <c r="S115" s="172">
        <v>0</v>
      </c>
      <c r="T115" s="173">
        <f>S115*H115</f>
        <v>0</v>
      </c>
      <c r="AR115" s="15" t="s">
        <v>85</v>
      </c>
      <c r="AT115" s="15" t="s">
        <v>127</v>
      </c>
      <c r="AU115" s="15" t="s">
        <v>79</v>
      </c>
      <c r="AY115" s="15" t="s">
        <v>124</v>
      </c>
      <c r="BE115" s="174">
        <f>IF(N115="základní",J115,0)</f>
        <v>0</v>
      </c>
      <c r="BF115" s="174">
        <f>IF(N115="snížená",J115,0)</f>
        <v>0</v>
      </c>
      <c r="BG115" s="174">
        <f>IF(N115="zákl. přenesená",J115,0)</f>
        <v>0</v>
      </c>
      <c r="BH115" s="174">
        <f>IF(N115="sníž. přenesená",J115,0)</f>
        <v>0</v>
      </c>
      <c r="BI115" s="174">
        <f>IF(N115="nulová",J115,0)</f>
        <v>0</v>
      </c>
      <c r="BJ115" s="15" t="s">
        <v>22</v>
      </c>
      <c r="BK115" s="174">
        <f>ROUND(I115*H115,2)</f>
        <v>0</v>
      </c>
      <c r="BL115" s="15" t="s">
        <v>85</v>
      </c>
      <c r="BM115" s="15" t="s">
        <v>470</v>
      </c>
    </row>
    <row r="116" spans="2:47" s="1" customFormat="1" ht="36">
      <c r="B116" s="32"/>
      <c r="D116" s="177" t="s">
        <v>132</v>
      </c>
      <c r="F116" s="178" t="s">
        <v>471</v>
      </c>
      <c r="I116" s="136"/>
      <c r="L116" s="32"/>
      <c r="M116" s="61"/>
      <c r="N116" s="33"/>
      <c r="O116" s="33"/>
      <c r="P116" s="33"/>
      <c r="Q116" s="33"/>
      <c r="R116" s="33"/>
      <c r="S116" s="33"/>
      <c r="T116" s="62"/>
      <c r="AT116" s="15" t="s">
        <v>132</v>
      </c>
      <c r="AU116" s="15" t="s">
        <v>79</v>
      </c>
    </row>
    <row r="117" spans="2:51" s="11" customFormat="1" ht="12">
      <c r="B117" s="179"/>
      <c r="D117" s="175" t="s">
        <v>160</v>
      </c>
      <c r="E117" s="180" t="s">
        <v>20</v>
      </c>
      <c r="F117" s="181" t="s">
        <v>472</v>
      </c>
      <c r="H117" s="182">
        <v>4.5</v>
      </c>
      <c r="I117" s="183"/>
      <c r="L117" s="179"/>
      <c r="M117" s="184"/>
      <c r="N117" s="185"/>
      <c r="O117" s="185"/>
      <c r="P117" s="185"/>
      <c r="Q117" s="185"/>
      <c r="R117" s="185"/>
      <c r="S117" s="185"/>
      <c r="T117" s="186"/>
      <c r="AT117" s="187" t="s">
        <v>160</v>
      </c>
      <c r="AU117" s="187" t="s">
        <v>79</v>
      </c>
      <c r="AV117" s="11" t="s">
        <v>79</v>
      </c>
      <c r="AW117" s="11" t="s">
        <v>36</v>
      </c>
      <c r="AX117" s="11" t="s">
        <v>22</v>
      </c>
      <c r="AY117" s="187" t="s">
        <v>124</v>
      </c>
    </row>
    <row r="118" spans="2:65" s="1" customFormat="1" ht="28.5" customHeight="1">
      <c r="B118" s="162"/>
      <c r="C118" s="163" t="s">
        <v>358</v>
      </c>
      <c r="D118" s="163" t="s">
        <v>127</v>
      </c>
      <c r="E118" s="164" t="s">
        <v>473</v>
      </c>
      <c r="F118" s="165" t="s">
        <v>474</v>
      </c>
      <c r="G118" s="166" t="s">
        <v>130</v>
      </c>
      <c r="H118" s="167">
        <v>15</v>
      </c>
      <c r="I118" s="168"/>
      <c r="J118" s="169">
        <f>ROUND(I118*H118,2)</f>
        <v>0</v>
      </c>
      <c r="K118" s="165" t="s">
        <v>20</v>
      </c>
      <c r="L118" s="32"/>
      <c r="M118" s="170" t="s">
        <v>20</v>
      </c>
      <c r="N118" s="171" t="s">
        <v>43</v>
      </c>
      <c r="O118" s="33"/>
      <c r="P118" s="172">
        <f>O118*H118</f>
        <v>0</v>
      </c>
      <c r="Q118" s="172">
        <v>0</v>
      </c>
      <c r="R118" s="172">
        <f>Q118*H118</f>
        <v>0</v>
      </c>
      <c r="S118" s="172">
        <v>0</v>
      </c>
      <c r="T118" s="173">
        <f>S118*H118</f>
        <v>0</v>
      </c>
      <c r="AR118" s="15" t="s">
        <v>85</v>
      </c>
      <c r="AT118" s="15" t="s">
        <v>127</v>
      </c>
      <c r="AU118" s="15" t="s">
        <v>79</v>
      </c>
      <c r="AY118" s="15" t="s">
        <v>124</v>
      </c>
      <c r="BE118" s="174">
        <f>IF(N118="základní",J118,0)</f>
        <v>0</v>
      </c>
      <c r="BF118" s="174">
        <f>IF(N118="snížená",J118,0)</f>
        <v>0</v>
      </c>
      <c r="BG118" s="174">
        <f>IF(N118="zákl. přenesená",J118,0)</f>
        <v>0</v>
      </c>
      <c r="BH118" s="174">
        <f>IF(N118="sníž. přenesená",J118,0)</f>
        <v>0</v>
      </c>
      <c r="BI118" s="174">
        <f>IF(N118="nulová",J118,0)</f>
        <v>0</v>
      </c>
      <c r="BJ118" s="15" t="s">
        <v>22</v>
      </c>
      <c r="BK118" s="174">
        <f>ROUND(I118*H118,2)</f>
        <v>0</v>
      </c>
      <c r="BL118" s="15" t="s">
        <v>85</v>
      </c>
      <c r="BM118" s="15" t="s">
        <v>475</v>
      </c>
    </row>
    <row r="119" spans="2:47" s="1" customFormat="1" ht="36">
      <c r="B119" s="32"/>
      <c r="D119" s="175" t="s">
        <v>132</v>
      </c>
      <c r="F119" s="176" t="s">
        <v>476</v>
      </c>
      <c r="I119" s="136"/>
      <c r="L119" s="32"/>
      <c r="M119" s="61"/>
      <c r="N119" s="33"/>
      <c r="O119" s="33"/>
      <c r="P119" s="33"/>
      <c r="Q119" s="33"/>
      <c r="R119" s="33"/>
      <c r="S119" s="33"/>
      <c r="T119" s="62"/>
      <c r="AT119" s="15" t="s">
        <v>132</v>
      </c>
      <c r="AU119" s="15" t="s">
        <v>79</v>
      </c>
    </row>
    <row r="120" spans="2:65" s="1" customFormat="1" ht="28.5" customHeight="1">
      <c r="B120" s="162"/>
      <c r="C120" s="163" t="s">
        <v>340</v>
      </c>
      <c r="D120" s="163" t="s">
        <v>127</v>
      </c>
      <c r="E120" s="164" t="s">
        <v>477</v>
      </c>
      <c r="F120" s="165" t="s">
        <v>478</v>
      </c>
      <c r="G120" s="166" t="s">
        <v>130</v>
      </c>
      <c r="H120" s="167">
        <v>8.5</v>
      </c>
      <c r="I120" s="168"/>
      <c r="J120" s="169">
        <f>ROUND(I120*H120,2)</f>
        <v>0</v>
      </c>
      <c r="K120" s="165" t="s">
        <v>20</v>
      </c>
      <c r="L120" s="32"/>
      <c r="M120" s="170" t="s">
        <v>20</v>
      </c>
      <c r="N120" s="171" t="s">
        <v>43</v>
      </c>
      <c r="O120" s="33"/>
      <c r="P120" s="172">
        <f>O120*H120</f>
        <v>0</v>
      </c>
      <c r="Q120" s="172">
        <v>0.40242</v>
      </c>
      <c r="R120" s="172">
        <f>Q120*H120</f>
        <v>3.42057</v>
      </c>
      <c r="S120" s="172">
        <v>0</v>
      </c>
      <c r="T120" s="173">
        <f>S120*H120</f>
        <v>0</v>
      </c>
      <c r="AR120" s="15" t="s">
        <v>85</v>
      </c>
      <c r="AT120" s="15" t="s">
        <v>127</v>
      </c>
      <c r="AU120" s="15" t="s">
        <v>79</v>
      </c>
      <c r="AY120" s="15" t="s">
        <v>124</v>
      </c>
      <c r="BE120" s="174">
        <f>IF(N120="základní",J120,0)</f>
        <v>0</v>
      </c>
      <c r="BF120" s="174">
        <f>IF(N120="snížená",J120,0)</f>
        <v>0</v>
      </c>
      <c r="BG120" s="174">
        <f>IF(N120="zákl. přenesená",J120,0)</f>
        <v>0</v>
      </c>
      <c r="BH120" s="174">
        <f>IF(N120="sníž. přenesená",J120,0)</f>
        <v>0</v>
      </c>
      <c r="BI120" s="174">
        <f>IF(N120="nulová",J120,0)</f>
        <v>0</v>
      </c>
      <c r="BJ120" s="15" t="s">
        <v>22</v>
      </c>
      <c r="BK120" s="174">
        <f>ROUND(I120*H120,2)</f>
        <v>0</v>
      </c>
      <c r="BL120" s="15" t="s">
        <v>85</v>
      </c>
      <c r="BM120" s="15" t="s">
        <v>479</v>
      </c>
    </row>
    <row r="121" spans="2:47" s="1" customFormat="1" ht="36">
      <c r="B121" s="32"/>
      <c r="D121" s="177" t="s">
        <v>132</v>
      </c>
      <c r="F121" s="178" t="s">
        <v>480</v>
      </c>
      <c r="I121" s="136"/>
      <c r="L121" s="32"/>
      <c r="M121" s="61"/>
      <c r="N121" s="33"/>
      <c r="O121" s="33"/>
      <c r="P121" s="33"/>
      <c r="Q121" s="33"/>
      <c r="R121" s="33"/>
      <c r="S121" s="33"/>
      <c r="T121" s="62"/>
      <c r="AT121" s="15" t="s">
        <v>132</v>
      </c>
      <c r="AU121" s="15" t="s">
        <v>79</v>
      </c>
    </row>
    <row r="122" spans="2:63" s="10" customFormat="1" ht="29.25" customHeight="1">
      <c r="B122" s="148"/>
      <c r="D122" s="149" t="s">
        <v>71</v>
      </c>
      <c r="E122" s="194" t="s">
        <v>91</v>
      </c>
      <c r="F122" s="194" t="s">
        <v>405</v>
      </c>
      <c r="I122" s="151"/>
      <c r="J122" s="195">
        <f>BK122</f>
        <v>0</v>
      </c>
      <c r="L122" s="148"/>
      <c r="M122" s="153"/>
      <c r="N122" s="154"/>
      <c r="O122" s="154"/>
      <c r="P122" s="155">
        <v>0</v>
      </c>
      <c r="Q122" s="154"/>
      <c r="R122" s="155">
        <v>0</v>
      </c>
      <c r="S122" s="154"/>
      <c r="T122" s="156">
        <v>0</v>
      </c>
      <c r="AR122" s="149" t="s">
        <v>22</v>
      </c>
      <c r="AT122" s="157" t="s">
        <v>71</v>
      </c>
      <c r="AU122" s="157" t="s">
        <v>22</v>
      </c>
      <c r="AY122" s="149" t="s">
        <v>124</v>
      </c>
      <c r="BK122" s="158">
        <v>0</v>
      </c>
    </row>
    <row r="123" spans="2:63" s="10" customFormat="1" ht="19.5" customHeight="1">
      <c r="B123" s="148"/>
      <c r="D123" s="159" t="s">
        <v>71</v>
      </c>
      <c r="E123" s="160" t="s">
        <v>481</v>
      </c>
      <c r="F123" s="160" t="s">
        <v>262</v>
      </c>
      <c r="I123" s="151"/>
      <c r="J123" s="161">
        <f>BK123</f>
        <v>0</v>
      </c>
      <c r="L123" s="148"/>
      <c r="M123" s="153"/>
      <c r="N123" s="154"/>
      <c r="O123" s="154"/>
      <c r="P123" s="155">
        <f>SUM(P124:P125)</f>
        <v>0</v>
      </c>
      <c r="Q123" s="154"/>
      <c r="R123" s="155">
        <f>SUM(R124:R125)</f>
        <v>0</v>
      </c>
      <c r="S123" s="154"/>
      <c r="T123" s="156">
        <f>SUM(T124:T125)</f>
        <v>0</v>
      </c>
      <c r="AR123" s="149" t="s">
        <v>22</v>
      </c>
      <c r="AT123" s="157" t="s">
        <v>71</v>
      </c>
      <c r="AU123" s="157" t="s">
        <v>22</v>
      </c>
      <c r="AY123" s="149" t="s">
        <v>124</v>
      </c>
      <c r="BK123" s="158">
        <f>SUM(BK124:BK125)</f>
        <v>0</v>
      </c>
    </row>
    <row r="124" spans="2:65" s="1" customFormat="1" ht="20.25" customHeight="1">
      <c r="B124" s="162"/>
      <c r="C124" s="163" t="s">
        <v>8</v>
      </c>
      <c r="D124" s="163" t="s">
        <v>127</v>
      </c>
      <c r="E124" s="164" t="s">
        <v>482</v>
      </c>
      <c r="F124" s="165" t="s">
        <v>483</v>
      </c>
      <c r="G124" s="166" t="s">
        <v>265</v>
      </c>
      <c r="H124" s="167">
        <v>12.553</v>
      </c>
      <c r="I124" s="168"/>
      <c r="J124" s="169">
        <f>ROUND(I124*H124,2)</f>
        <v>0</v>
      </c>
      <c r="K124" s="165" t="s">
        <v>191</v>
      </c>
      <c r="L124" s="32"/>
      <c r="M124" s="170" t="s">
        <v>20</v>
      </c>
      <c r="N124" s="171" t="s">
        <v>43</v>
      </c>
      <c r="O124" s="33"/>
      <c r="P124" s="172">
        <f>O124*H124</f>
        <v>0</v>
      </c>
      <c r="Q124" s="172">
        <v>0</v>
      </c>
      <c r="R124" s="172">
        <f>Q124*H124</f>
        <v>0</v>
      </c>
      <c r="S124" s="172">
        <v>0</v>
      </c>
      <c r="T124" s="173">
        <f>S124*H124</f>
        <v>0</v>
      </c>
      <c r="AR124" s="15" t="s">
        <v>85</v>
      </c>
      <c r="AT124" s="15" t="s">
        <v>127</v>
      </c>
      <c r="AU124" s="15" t="s">
        <v>79</v>
      </c>
      <c r="AY124" s="15" t="s">
        <v>124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5" t="s">
        <v>22</v>
      </c>
      <c r="BK124" s="174">
        <f>ROUND(I124*H124,2)</f>
        <v>0</v>
      </c>
      <c r="BL124" s="15" t="s">
        <v>85</v>
      </c>
      <c r="BM124" s="15" t="s">
        <v>484</v>
      </c>
    </row>
    <row r="125" spans="2:47" s="1" customFormat="1" ht="12">
      <c r="B125" s="32"/>
      <c r="D125" s="177" t="s">
        <v>132</v>
      </c>
      <c r="F125" s="178" t="s">
        <v>485</v>
      </c>
      <c r="I125" s="136"/>
      <c r="L125" s="32"/>
      <c r="M125" s="190"/>
      <c r="N125" s="191"/>
      <c r="O125" s="191"/>
      <c r="P125" s="191"/>
      <c r="Q125" s="191"/>
      <c r="R125" s="191"/>
      <c r="S125" s="191"/>
      <c r="T125" s="192"/>
      <c r="AT125" s="15" t="s">
        <v>132</v>
      </c>
      <c r="AU125" s="15" t="s">
        <v>79</v>
      </c>
    </row>
    <row r="126" spans="2:12" s="1" customFormat="1" ht="6.75" customHeight="1">
      <c r="B126" s="47"/>
      <c r="C126" s="48"/>
      <c r="D126" s="48"/>
      <c r="E126" s="48"/>
      <c r="F126" s="48"/>
      <c r="G126" s="48"/>
      <c r="H126" s="48"/>
      <c r="I126" s="114"/>
      <c r="J126" s="48"/>
      <c r="K126" s="48"/>
      <c r="L126" s="32"/>
    </row>
    <row r="180" ht="12">
      <c r="AT180" s="193"/>
    </row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3"/>
      <c r="B1" s="252"/>
      <c r="C1" s="252"/>
      <c r="D1" s="251" t="s">
        <v>1</v>
      </c>
      <c r="E1" s="252"/>
      <c r="F1" s="253" t="s">
        <v>516</v>
      </c>
      <c r="G1" s="258" t="s">
        <v>517</v>
      </c>
      <c r="H1" s="258"/>
      <c r="I1" s="259"/>
      <c r="J1" s="253" t="s">
        <v>518</v>
      </c>
      <c r="K1" s="251" t="s">
        <v>94</v>
      </c>
      <c r="L1" s="253" t="s">
        <v>519</v>
      </c>
      <c r="M1" s="253"/>
      <c r="N1" s="253"/>
      <c r="O1" s="253"/>
      <c r="P1" s="253"/>
      <c r="Q1" s="253"/>
      <c r="R1" s="253"/>
      <c r="S1" s="253"/>
      <c r="T1" s="253"/>
      <c r="U1" s="249"/>
      <c r="V1" s="24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93</v>
      </c>
    </row>
    <row r="3" spans="2:46" ht="6.75" customHeight="1">
      <c r="B3" s="16"/>
      <c r="C3" s="17"/>
      <c r="D3" s="17"/>
      <c r="E3" s="17"/>
      <c r="F3" s="17"/>
      <c r="G3" s="17"/>
      <c r="H3" s="17"/>
      <c r="I3" s="91"/>
      <c r="J3" s="17"/>
      <c r="K3" s="18"/>
      <c r="AT3" s="15" t="s">
        <v>79</v>
      </c>
    </row>
    <row r="4" spans="2:46" ht="36.75" customHeight="1">
      <c r="B4" s="19"/>
      <c r="C4" s="20"/>
      <c r="D4" s="21" t="s">
        <v>95</v>
      </c>
      <c r="E4" s="20"/>
      <c r="F4" s="20"/>
      <c r="G4" s="20"/>
      <c r="H4" s="20"/>
      <c r="I4" s="92"/>
      <c r="J4" s="20"/>
      <c r="K4" s="22"/>
      <c r="M4" s="23" t="s">
        <v>10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92"/>
      <c r="J5" s="20"/>
      <c r="K5" s="22"/>
    </row>
    <row r="6" spans="2:11" ht="12.75">
      <c r="B6" s="19"/>
      <c r="C6" s="20"/>
      <c r="D6" s="28" t="s">
        <v>16</v>
      </c>
      <c r="E6" s="20"/>
      <c r="F6" s="20"/>
      <c r="G6" s="20"/>
      <c r="H6" s="20"/>
      <c r="I6" s="92"/>
      <c r="J6" s="20"/>
      <c r="K6" s="22"/>
    </row>
    <row r="7" spans="2:11" ht="20.25" customHeight="1">
      <c r="B7" s="19"/>
      <c r="C7" s="20"/>
      <c r="D7" s="20"/>
      <c r="E7" s="245" t="str">
        <f>'Rekapitulace stavby'!K6</f>
        <v>Retenční a protierozní opatření U buku - malá vodní nádrž</v>
      </c>
      <c r="F7" s="214"/>
      <c r="G7" s="214"/>
      <c r="H7" s="214"/>
      <c r="I7" s="92"/>
      <c r="J7" s="20"/>
      <c r="K7" s="22"/>
    </row>
    <row r="8" spans="2:11" s="1" customFormat="1" ht="12.75">
      <c r="B8" s="32"/>
      <c r="C8" s="33"/>
      <c r="D8" s="28" t="s">
        <v>96</v>
      </c>
      <c r="E8" s="33"/>
      <c r="F8" s="33"/>
      <c r="G8" s="33"/>
      <c r="H8" s="33"/>
      <c r="I8" s="93"/>
      <c r="J8" s="33"/>
      <c r="K8" s="36"/>
    </row>
    <row r="9" spans="2:11" s="1" customFormat="1" ht="36.75" customHeight="1">
      <c r="B9" s="32"/>
      <c r="C9" s="33"/>
      <c r="D9" s="33"/>
      <c r="E9" s="246" t="s">
        <v>486</v>
      </c>
      <c r="F9" s="221"/>
      <c r="G9" s="221"/>
      <c r="H9" s="221"/>
      <c r="I9" s="93"/>
      <c r="J9" s="33"/>
      <c r="K9" s="36"/>
    </row>
    <row r="10" spans="2:11" s="1" customFormat="1" ht="12">
      <c r="B10" s="32"/>
      <c r="C10" s="33"/>
      <c r="D10" s="33"/>
      <c r="E10" s="33"/>
      <c r="F10" s="33"/>
      <c r="G10" s="33"/>
      <c r="H10" s="33"/>
      <c r="I10" s="93"/>
      <c r="J10" s="33"/>
      <c r="K10" s="36"/>
    </row>
    <row r="11" spans="2:11" s="1" customFormat="1" ht="14.2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94" t="s">
        <v>21</v>
      </c>
      <c r="J11" s="26" t="s">
        <v>20</v>
      </c>
      <c r="K11" s="36"/>
    </row>
    <row r="12" spans="2:11" s="1" customFormat="1" ht="14.2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94" t="s">
        <v>25</v>
      </c>
      <c r="J12" s="95" t="str">
        <f>'Rekapitulace stavby'!AN8</f>
        <v>9.4.2014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93"/>
      <c r="J13" s="33"/>
      <c r="K13" s="36"/>
    </row>
    <row r="14" spans="2:11" s="1" customFormat="1" ht="14.25" customHeight="1">
      <c r="B14" s="32"/>
      <c r="C14" s="33"/>
      <c r="D14" s="28" t="s">
        <v>29</v>
      </c>
      <c r="E14" s="33"/>
      <c r="F14" s="33"/>
      <c r="G14" s="33"/>
      <c r="H14" s="33"/>
      <c r="I14" s="94" t="s">
        <v>30</v>
      </c>
      <c r="J14" s="26">
        <f>IF('Rekapitulace stavby'!AN10="","",'Rekapitulace stavby'!AN10)</f>
      </c>
      <c r="K14" s="36"/>
    </row>
    <row r="15" spans="2:11" s="1" customFormat="1" ht="18" customHeight="1">
      <c r="B15" s="32"/>
      <c r="C15" s="33"/>
      <c r="D15" s="33"/>
      <c r="E15" s="26" t="str">
        <f>IF('Rekapitulace stavby'!E11="","",'Rekapitulace stavby'!E11)</f>
        <v> </v>
      </c>
      <c r="F15" s="33"/>
      <c r="G15" s="33"/>
      <c r="H15" s="33"/>
      <c r="I15" s="94" t="s">
        <v>32</v>
      </c>
      <c r="J15" s="26">
        <f>IF('Rekapitulace stavby'!AN11="","",'Rekapitulace stavby'!AN11)</f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93"/>
      <c r="J16" s="33"/>
      <c r="K16" s="36"/>
    </row>
    <row r="17" spans="2:11" s="1" customFormat="1" ht="14.25" customHeight="1">
      <c r="B17" s="32"/>
      <c r="C17" s="33"/>
      <c r="D17" s="28" t="s">
        <v>33</v>
      </c>
      <c r="E17" s="33"/>
      <c r="F17" s="33"/>
      <c r="G17" s="33"/>
      <c r="H17" s="33"/>
      <c r="I17" s="94" t="s">
        <v>30</v>
      </c>
      <c r="J17" s="26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6">
        <f>IF('Rekapitulace stavby'!E14="Vyplň údaj","",IF('Rekapitulace stavby'!E14="","",'Rekapitulace stavby'!E14))</f>
      </c>
      <c r="F18" s="33"/>
      <c r="G18" s="33"/>
      <c r="H18" s="33"/>
      <c r="I18" s="94" t="s">
        <v>32</v>
      </c>
      <c r="J18" s="26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93"/>
      <c r="J19" s="33"/>
      <c r="K19" s="36"/>
    </row>
    <row r="20" spans="2:11" s="1" customFormat="1" ht="14.25" customHeight="1">
      <c r="B20" s="32"/>
      <c r="C20" s="33"/>
      <c r="D20" s="28" t="s">
        <v>35</v>
      </c>
      <c r="E20" s="33"/>
      <c r="F20" s="33"/>
      <c r="G20" s="33"/>
      <c r="H20" s="33"/>
      <c r="I20" s="94" t="s">
        <v>30</v>
      </c>
      <c r="J20" s="26">
        <f>IF('Rekapitulace stavby'!AN16="","",'Rekapitulace stavby'!AN16)</f>
      </c>
      <c r="K20" s="36"/>
    </row>
    <row r="21" spans="2:11" s="1" customFormat="1" ht="18" customHeight="1">
      <c r="B21" s="32"/>
      <c r="C21" s="33"/>
      <c r="D21" s="33"/>
      <c r="E21" s="26" t="str">
        <f>IF('Rekapitulace stavby'!E17="","",'Rekapitulace stavby'!E17)</f>
        <v> </v>
      </c>
      <c r="F21" s="33"/>
      <c r="G21" s="33"/>
      <c r="H21" s="33"/>
      <c r="I21" s="94" t="s">
        <v>32</v>
      </c>
      <c r="J21" s="26">
        <f>IF('Rekapitulace stavby'!AN17="","",'Rekapitulace stavby'!AN17)</f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93"/>
      <c r="J22" s="33"/>
      <c r="K22" s="36"/>
    </row>
    <row r="23" spans="2:11" s="1" customFormat="1" ht="14.25" customHeight="1">
      <c r="B23" s="32"/>
      <c r="C23" s="33"/>
      <c r="D23" s="28" t="s">
        <v>37</v>
      </c>
      <c r="E23" s="33"/>
      <c r="F23" s="33"/>
      <c r="G23" s="33"/>
      <c r="H23" s="33"/>
      <c r="I23" s="93"/>
      <c r="J23" s="33"/>
      <c r="K23" s="36"/>
    </row>
    <row r="24" spans="2:11" s="6" customFormat="1" ht="20.25" customHeight="1">
      <c r="B24" s="96"/>
      <c r="C24" s="97"/>
      <c r="D24" s="97"/>
      <c r="E24" s="217" t="s">
        <v>20</v>
      </c>
      <c r="F24" s="247"/>
      <c r="G24" s="247"/>
      <c r="H24" s="247"/>
      <c r="I24" s="98"/>
      <c r="J24" s="97"/>
      <c r="K24" s="99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93"/>
      <c r="J25" s="33"/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100"/>
      <c r="J26" s="59"/>
      <c r="K26" s="101"/>
    </row>
    <row r="27" spans="2:11" s="1" customFormat="1" ht="24.75" customHeight="1">
      <c r="B27" s="32"/>
      <c r="C27" s="33"/>
      <c r="D27" s="102" t="s">
        <v>38</v>
      </c>
      <c r="E27" s="33"/>
      <c r="F27" s="33"/>
      <c r="G27" s="33"/>
      <c r="H27" s="33"/>
      <c r="I27" s="93"/>
      <c r="J27" s="103">
        <f>ROUND(J79,2)</f>
        <v>0</v>
      </c>
      <c r="K27" s="36"/>
    </row>
    <row r="28" spans="2:11" s="1" customFormat="1" ht="6.75" customHeight="1">
      <c r="B28" s="32"/>
      <c r="C28" s="33"/>
      <c r="D28" s="59"/>
      <c r="E28" s="59"/>
      <c r="F28" s="59"/>
      <c r="G28" s="59"/>
      <c r="H28" s="59"/>
      <c r="I28" s="100"/>
      <c r="J28" s="59"/>
      <c r="K28" s="101"/>
    </row>
    <row r="29" spans="2:11" s="1" customFormat="1" ht="14.25" customHeight="1">
      <c r="B29" s="32"/>
      <c r="C29" s="33"/>
      <c r="D29" s="33"/>
      <c r="E29" s="33"/>
      <c r="F29" s="37" t="s">
        <v>40</v>
      </c>
      <c r="G29" s="33"/>
      <c r="H29" s="33"/>
      <c r="I29" s="104" t="s">
        <v>39</v>
      </c>
      <c r="J29" s="37" t="s">
        <v>41</v>
      </c>
      <c r="K29" s="36"/>
    </row>
    <row r="30" spans="2:11" s="1" customFormat="1" ht="14.25" customHeight="1">
      <c r="B30" s="32"/>
      <c r="C30" s="33"/>
      <c r="D30" s="40" t="s">
        <v>42</v>
      </c>
      <c r="E30" s="40" t="s">
        <v>43</v>
      </c>
      <c r="F30" s="105">
        <f>ROUND(SUM(BE79:BE96),2)</f>
        <v>0</v>
      </c>
      <c r="G30" s="33"/>
      <c r="H30" s="33"/>
      <c r="I30" s="106">
        <v>0.21</v>
      </c>
      <c r="J30" s="105">
        <f>ROUND(ROUND((SUM(BE79:BE96)),2)*I30,2)</f>
        <v>0</v>
      </c>
      <c r="K30" s="36"/>
    </row>
    <row r="31" spans="2:11" s="1" customFormat="1" ht="14.25" customHeight="1">
      <c r="B31" s="32"/>
      <c r="C31" s="33"/>
      <c r="D31" s="33"/>
      <c r="E31" s="40" t="s">
        <v>44</v>
      </c>
      <c r="F31" s="105">
        <f>ROUND(SUM(BF79:BF96),2)</f>
        <v>0</v>
      </c>
      <c r="G31" s="33"/>
      <c r="H31" s="33"/>
      <c r="I31" s="106">
        <v>0.15</v>
      </c>
      <c r="J31" s="105">
        <f>ROUND(ROUND((SUM(BF79:BF96)),2)*I31,2)</f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45</v>
      </c>
      <c r="F32" s="105">
        <f>ROUND(SUM(BG79:BG96),2)</f>
        <v>0</v>
      </c>
      <c r="G32" s="33"/>
      <c r="H32" s="33"/>
      <c r="I32" s="106">
        <v>0.21</v>
      </c>
      <c r="J32" s="105">
        <v>0</v>
      </c>
      <c r="K32" s="36"/>
    </row>
    <row r="33" spans="2:11" s="1" customFormat="1" ht="14.25" customHeight="1" hidden="1">
      <c r="B33" s="32"/>
      <c r="C33" s="33"/>
      <c r="D33" s="33"/>
      <c r="E33" s="40" t="s">
        <v>46</v>
      </c>
      <c r="F33" s="105">
        <f>ROUND(SUM(BH79:BH96),2)</f>
        <v>0</v>
      </c>
      <c r="G33" s="33"/>
      <c r="H33" s="33"/>
      <c r="I33" s="106">
        <v>0.15</v>
      </c>
      <c r="J33" s="10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47</v>
      </c>
      <c r="F34" s="105">
        <f>ROUND(SUM(BI79:BI96),2)</f>
        <v>0</v>
      </c>
      <c r="G34" s="33"/>
      <c r="H34" s="33"/>
      <c r="I34" s="106">
        <v>0</v>
      </c>
      <c r="J34" s="10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93"/>
      <c r="J35" s="33"/>
      <c r="K35" s="36"/>
    </row>
    <row r="36" spans="2:11" s="1" customFormat="1" ht="24.75" customHeight="1">
      <c r="B36" s="32"/>
      <c r="C36" s="107"/>
      <c r="D36" s="108" t="s">
        <v>48</v>
      </c>
      <c r="E36" s="63"/>
      <c r="F36" s="63"/>
      <c r="G36" s="109" t="s">
        <v>49</v>
      </c>
      <c r="H36" s="110" t="s">
        <v>50</v>
      </c>
      <c r="I36" s="111"/>
      <c r="J36" s="112">
        <f>SUM(J27:J34)</f>
        <v>0</v>
      </c>
      <c r="K36" s="113"/>
    </row>
    <row r="37" spans="2:11" s="1" customFormat="1" ht="14.25" customHeight="1">
      <c r="B37" s="47"/>
      <c r="C37" s="48"/>
      <c r="D37" s="48"/>
      <c r="E37" s="48"/>
      <c r="F37" s="48"/>
      <c r="G37" s="48"/>
      <c r="H37" s="48"/>
      <c r="I37" s="114"/>
      <c r="J37" s="48"/>
      <c r="K37" s="49"/>
    </row>
    <row r="41" spans="2:11" s="1" customFormat="1" ht="6.75" customHeight="1">
      <c r="B41" s="50"/>
      <c r="C41" s="51"/>
      <c r="D41" s="51"/>
      <c r="E41" s="51"/>
      <c r="F41" s="51"/>
      <c r="G41" s="51"/>
      <c r="H41" s="51"/>
      <c r="I41" s="115"/>
      <c r="J41" s="51"/>
      <c r="K41" s="116"/>
    </row>
    <row r="42" spans="2:11" s="1" customFormat="1" ht="36.75" customHeight="1">
      <c r="B42" s="32"/>
      <c r="C42" s="21" t="s">
        <v>98</v>
      </c>
      <c r="D42" s="33"/>
      <c r="E42" s="33"/>
      <c r="F42" s="33"/>
      <c r="G42" s="33"/>
      <c r="H42" s="33"/>
      <c r="I42" s="9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93"/>
      <c r="J43" s="33"/>
      <c r="K43" s="36"/>
    </row>
    <row r="44" spans="2:11" s="1" customFormat="1" ht="14.25" customHeight="1">
      <c r="B44" s="32"/>
      <c r="C44" s="28" t="s">
        <v>16</v>
      </c>
      <c r="D44" s="33"/>
      <c r="E44" s="33"/>
      <c r="F44" s="33"/>
      <c r="G44" s="33"/>
      <c r="H44" s="33"/>
      <c r="I44" s="93"/>
      <c r="J44" s="33"/>
      <c r="K44" s="36"/>
    </row>
    <row r="45" spans="2:11" s="1" customFormat="1" ht="20.25" customHeight="1">
      <c r="B45" s="32"/>
      <c r="C45" s="33"/>
      <c r="D45" s="33"/>
      <c r="E45" s="245" t="str">
        <f>E7</f>
        <v>Retenční a protierozní opatření U buku - malá vodní nádrž</v>
      </c>
      <c r="F45" s="221"/>
      <c r="G45" s="221"/>
      <c r="H45" s="221"/>
      <c r="I45" s="93"/>
      <c r="J45" s="33"/>
      <c r="K45" s="36"/>
    </row>
    <row r="46" spans="2:11" s="1" customFormat="1" ht="14.25" customHeight="1">
      <c r="B46" s="32"/>
      <c r="C46" s="28" t="s">
        <v>96</v>
      </c>
      <c r="D46" s="33"/>
      <c r="E46" s="33"/>
      <c r="F46" s="33"/>
      <c r="G46" s="33"/>
      <c r="H46" s="33"/>
      <c r="I46" s="93"/>
      <c r="J46" s="33"/>
      <c r="K46" s="36"/>
    </row>
    <row r="47" spans="2:11" s="1" customFormat="1" ht="21.75" customHeight="1">
      <c r="B47" s="32"/>
      <c r="C47" s="33"/>
      <c r="D47" s="33"/>
      <c r="E47" s="246" t="str">
        <f>E9</f>
        <v>6 - dokončovací práce</v>
      </c>
      <c r="F47" s="221"/>
      <c r="G47" s="221"/>
      <c r="H47" s="221"/>
      <c r="I47" s="9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93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Těchobuz</v>
      </c>
      <c r="G49" s="33"/>
      <c r="H49" s="33"/>
      <c r="I49" s="94" t="s">
        <v>25</v>
      </c>
      <c r="J49" s="95" t="str">
        <f>IF(J12="","",J12)</f>
        <v>9.4.2014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93"/>
      <c r="J50" s="33"/>
      <c r="K50" s="36"/>
    </row>
    <row r="51" spans="2:11" s="1" customFormat="1" ht="12.75">
      <c r="B51" s="32"/>
      <c r="C51" s="28" t="s">
        <v>29</v>
      </c>
      <c r="D51" s="33"/>
      <c r="E51" s="33"/>
      <c r="F51" s="26" t="str">
        <f>E15</f>
        <v> </v>
      </c>
      <c r="G51" s="33"/>
      <c r="H51" s="33"/>
      <c r="I51" s="94" t="s">
        <v>35</v>
      </c>
      <c r="J51" s="26" t="str">
        <f>E21</f>
        <v> </v>
      </c>
      <c r="K51" s="36"/>
    </row>
    <row r="52" spans="2:11" s="1" customFormat="1" ht="14.25" customHeight="1">
      <c r="B52" s="32"/>
      <c r="C52" s="28" t="s">
        <v>33</v>
      </c>
      <c r="D52" s="33"/>
      <c r="E52" s="33"/>
      <c r="F52" s="26">
        <f>IF(E18="","",E18)</f>
      </c>
      <c r="G52" s="33"/>
      <c r="H52" s="33"/>
      <c r="I52" s="9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93"/>
      <c r="J53" s="33"/>
      <c r="K53" s="36"/>
    </row>
    <row r="54" spans="2:11" s="1" customFormat="1" ht="29.25" customHeight="1">
      <c r="B54" s="32"/>
      <c r="C54" s="117" t="s">
        <v>99</v>
      </c>
      <c r="D54" s="107"/>
      <c r="E54" s="107"/>
      <c r="F54" s="107"/>
      <c r="G54" s="107"/>
      <c r="H54" s="107"/>
      <c r="I54" s="118"/>
      <c r="J54" s="119" t="s">
        <v>100</v>
      </c>
      <c r="K54" s="120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93"/>
      <c r="J55" s="33"/>
      <c r="K55" s="36"/>
    </row>
    <row r="56" spans="2:47" s="1" customFormat="1" ht="29.25" customHeight="1">
      <c r="B56" s="32"/>
      <c r="C56" s="121" t="s">
        <v>101</v>
      </c>
      <c r="D56" s="33"/>
      <c r="E56" s="33"/>
      <c r="F56" s="33"/>
      <c r="G56" s="33"/>
      <c r="H56" s="33"/>
      <c r="I56" s="93"/>
      <c r="J56" s="103">
        <f>J79</f>
        <v>0</v>
      </c>
      <c r="K56" s="36"/>
      <c r="AU56" s="15" t="s">
        <v>102</v>
      </c>
    </row>
    <row r="57" spans="2:11" s="7" customFormat="1" ht="24.75" customHeight="1">
      <c r="B57" s="122"/>
      <c r="C57" s="123"/>
      <c r="D57" s="124" t="s">
        <v>103</v>
      </c>
      <c r="E57" s="125"/>
      <c r="F57" s="125"/>
      <c r="G57" s="125"/>
      <c r="H57" s="125"/>
      <c r="I57" s="126"/>
      <c r="J57" s="127">
        <f>J80</f>
        <v>0</v>
      </c>
      <c r="K57" s="128"/>
    </row>
    <row r="58" spans="2:11" s="8" customFormat="1" ht="19.5" customHeight="1">
      <c r="B58" s="129"/>
      <c r="C58" s="130"/>
      <c r="D58" s="131" t="s">
        <v>104</v>
      </c>
      <c r="E58" s="132"/>
      <c r="F58" s="132"/>
      <c r="G58" s="132"/>
      <c r="H58" s="132"/>
      <c r="I58" s="133"/>
      <c r="J58" s="134">
        <f>J81</f>
        <v>0</v>
      </c>
      <c r="K58" s="135"/>
    </row>
    <row r="59" spans="2:11" s="8" customFormat="1" ht="19.5" customHeight="1">
      <c r="B59" s="129"/>
      <c r="C59" s="130"/>
      <c r="D59" s="131" t="s">
        <v>230</v>
      </c>
      <c r="E59" s="132"/>
      <c r="F59" s="132"/>
      <c r="G59" s="132"/>
      <c r="H59" s="132"/>
      <c r="I59" s="133"/>
      <c r="J59" s="134">
        <f>J90</f>
        <v>0</v>
      </c>
      <c r="K59" s="135"/>
    </row>
    <row r="60" spans="2:11" s="1" customFormat="1" ht="21.75" customHeight="1">
      <c r="B60" s="32"/>
      <c r="C60" s="33"/>
      <c r="D60" s="33"/>
      <c r="E60" s="33"/>
      <c r="F60" s="33"/>
      <c r="G60" s="33"/>
      <c r="H60" s="33"/>
      <c r="I60" s="93"/>
      <c r="J60" s="33"/>
      <c r="K60" s="36"/>
    </row>
    <row r="61" spans="2:11" s="1" customFormat="1" ht="6.75" customHeight="1">
      <c r="B61" s="47"/>
      <c r="C61" s="48"/>
      <c r="D61" s="48"/>
      <c r="E61" s="48"/>
      <c r="F61" s="48"/>
      <c r="G61" s="48"/>
      <c r="H61" s="48"/>
      <c r="I61" s="114"/>
      <c r="J61" s="48"/>
      <c r="K61" s="49"/>
    </row>
    <row r="65" spans="2:12" s="1" customFormat="1" ht="6.75" customHeight="1">
      <c r="B65" s="50"/>
      <c r="C65" s="51"/>
      <c r="D65" s="51"/>
      <c r="E65" s="51"/>
      <c r="F65" s="51"/>
      <c r="G65" s="51"/>
      <c r="H65" s="51"/>
      <c r="I65" s="115"/>
      <c r="J65" s="51"/>
      <c r="K65" s="51"/>
      <c r="L65" s="32"/>
    </row>
    <row r="66" spans="2:12" s="1" customFormat="1" ht="36.75" customHeight="1">
      <c r="B66" s="32"/>
      <c r="C66" s="52" t="s">
        <v>108</v>
      </c>
      <c r="I66" s="136"/>
      <c r="L66" s="32"/>
    </row>
    <row r="67" spans="2:12" s="1" customFormat="1" ht="6.75" customHeight="1">
      <c r="B67" s="32"/>
      <c r="I67" s="136"/>
      <c r="L67" s="32"/>
    </row>
    <row r="68" spans="2:12" s="1" customFormat="1" ht="14.25" customHeight="1">
      <c r="B68" s="32"/>
      <c r="C68" s="54" t="s">
        <v>16</v>
      </c>
      <c r="I68" s="136"/>
      <c r="L68" s="32"/>
    </row>
    <row r="69" spans="2:12" s="1" customFormat="1" ht="20.25" customHeight="1">
      <c r="B69" s="32"/>
      <c r="E69" s="248" t="str">
        <f>E7</f>
        <v>Retenční a protierozní opatření U buku - malá vodní nádrž</v>
      </c>
      <c r="F69" s="211"/>
      <c r="G69" s="211"/>
      <c r="H69" s="211"/>
      <c r="I69" s="136"/>
      <c r="L69" s="32"/>
    </row>
    <row r="70" spans="2:12" s="1" customFormat="1" ht="14.25" customHeight="1">
      <c r="B70" s="32"/>
      <c r="C70" s="54" t="s">
        <v>96</v>
      </c>
      <c r="I70" s="136"/>
      <c r="L70" s="32"/>
    </row>
    <row r="71" spans="2:12" s="1" customFormat="1" ht="21.75" customHeight="1">
      <c r="B71" s="32"/>
      <c r="E71" s="229" t="str">
        <f>E9</f>
        <v>6 - dokončovací práce</v>
      </c>
      <c r="F71" s="211"/>
      <c r="G71" s="211"/>
      <c r="H71" s="211"/>
      <c r="I71" s="136"/>
      <c r="L71" s="32"/>
    </row>
    <row r="72" spans="2:12" s="1" customFormat="1" ht="6.75" customHeight="1">
      <c r="B72" s="32"/>
      <c r="I72" s="136"/>
      <c r="L72" s="32"/>
    </row>
    <row r="73" spans="2:12" s="1" customFormat="1" ht="18" customHeight="1">
      <c r="B73" s="32"/>
      <c r="C73" s="54" t="s">
        <v>23</v>
      </c>
      <c r="F73" s="137" t="str">
        <f>F12</f>
        <v>Těchobuz</v>
      </c>
      <c r="I73" s="138" t="s">
        <v>25</v>
      </c>
      <c r="J73" s="58" t="str">
        <f>IF(J12="","",J12)</f>
        <v>9.4.2014</v>
      </c>
      <c r="L73" s="32"/>
    </row>
    <row r="74" spans="2:12" s="1" customFormat="1" ht="6.75" customHeight="1">
      <c r="B74" s="32"/>
      <c r="I74" s="136"/>
      <c r="L74" s="32"/>
    </row>
    <row r="75" spans="2:12" s="1" customFormat="1" ht="12.75">
      <c r="B75" s="32"/>
      <c r="C75" s="54" t="s">
        <v>29</v>
      </c>
      <c r="F75" s="137" t="str">
        <f>E15</f>
        <v> </v>
      </c>
      <c r="I75" s="138" t="s">
        <v>35</v>
      </c>
      <c r="J75" s="137" t="str">
        <f>E21</f>
        <v> </v>
      </c>
      <c r="L75" s="32"/>
    </row>
    <row r="76" spans="2:12" s="1" customFormat="1" ht="14.25" customHeight="1">
      <c r="B76" s="32"/>
      <c r="C76" s="54" t="s">
        <v>33</v>
      </c>
      <c r="F76" s="137">
        <f>IF(E18="","",E18)</f>
      </c>
      <c r="I76" s="136"/>
      <c r="L76" s="32"/>
    </row>
    <row r="77" spans="2:12" s="1" customFormat="1" ht="9.75" customHeight="1">
      <c r="B77" s="32"/>
      <c r="I77" s="136"/>
      <c r="L77" s="32"/>
    </row>
    <row r="78" spans="2:20" s="9" customFormat="1" ht="29.25" customHeight="1">
      <c r="B78" s="139"/>
      <c r="C78" s="140" t="s">
        <v>109</v>
      </c>
      <c r="D78" s="141" t="s">
        <v>57</v>
      </c>
      <c r="E78" s="141" t="s">
        <v>53</v>
      </c>
      <c r="F78" s="141" t="s">
        <v>110</v>
      </c>
      <c r="G78" s="141" t="s">
        <v>111</v>
      </c>
      <c r="H78" s="141" t="s">
        <v>112</v>
      </c>
      <c r="I78" s="142" t="s">
        <v>113</v>
      </c>
      <c r="J78" s="141" t="s">
        <v>100</v>
      </c>
      <c r="K78" s="143" t="s">
        <v>114</v>
      </c>
      <c r="L78" s="139"/>
      <c r="M78" s="65" t="s">
        <v>115</v>
      </c>
      <c r="N78" s="66" t="s">
        <v>42</v>
      </c>
      <c r="O78" s="66" t="s">
        <v>116</v>
      </c>
      <c r="P78" s="66" t="s">
        <v>117</v>
      </c>
      <c r="Q78" s="66" t="s">
        <v>118</v>
      </c>
      <c r="R78" s="66" t="s">
        <v>119</v>
      </c>
      <c r="S78" s="66" t="s">
        <v>120</v>
      </c>
      <c r="T78" s="67" t="s">
        <v>121</v>
      </c>
    </row>
    <row r="79" spans="2:63" s="1" customFormat="1" ht="29.25" customHeight="1">
      <c r="B79" s="32"/>
      <c r="C79" s="69" t="s">
        <v>101</v>
      </c>
      <c r="I79" s="136"/>
      <c r="J79" s="144">
        <f>BK79</f>
        <v>0</v>
      </c>
      <c r="L79" s="32"/>
      <c r="M79" s="68"/>
      <c r="N79" s="59"/>
      <c r="O79" s="59"/>
      <c r="P79" s="145">
        <f>P80</f>
        <v>0</v>
      </c>
      <c r="Q79" s="59"/>
      <c r="R79" s="145">
        <f>R80</f>
        <v>0.07426</v>
      </c>
      <c r="S79" s="59"/>
      <c r="T79" s="146">
        <f>T80</f>
        <v>0</v>
      </c>
      <c r="AT79" s="15" t="s">
        <v>71</v>
      </c>
      <c r="AU79" s="15" t="s">
        <v>102</v>
      </c>
      <c r="BK79" s="147">
        <f>BK80</f>
        <v>0</v>
      </c>
    </row>
    <row r="80" spans="2:63" s="10" customFormat="1" ht="36.75" customHeight="1">
      <c r="B80" s="148"/>
      <c r="D80" s="149" t="s">
        <v>71</v>
      </c>
      <c r="E80" s="150" t="s">
        <v>122</v>
      </c>
      <c r="F80" s="150" t="s">
        <v>123</v>
      </c>
      <c r="I80" s="151"/>
      <c r="J80" s="152">
        <f>BK80</f>
        <v>0</v>
      </c>
      <c r="L80" s="148"/>
      <c r="M80" s="153"/>
      <c r="N80" s="154"/>
      <c r="O80" s="154"/>
      <c r="P80" s="155">
        <f>P81+P90</f>
        <v>0</v>
      </c>
      <c r="Q80" s="154"/>
      <c r="R80" s="155">
        <f>R81+R90</f>
        <v>0.07426</v>
      </c>
      <c r="S80" s="154"/>
      <c r="T80" s="156">
        <f>T81+T90</f>
        <v>0</v>
      </c>
      <c r="AR80" s="149" t="s">
        <v>22</v>
      </c>
      <c r="AT80" s="157" t="s">
        <v>71</v>
      </c>
      <c r="AU80" s="157" t="s">
        <v>72</v>
      </c>
      <c r="AY80" s="149" t="s">
        <v>124</v>
      </c>
      <c r="BK80" s="158">
        <f>BK81+BK90</f>
        <v>0</v>
      </c>
    </row>
    <row r="81" spans="2:63" s="10" customFormat="1" ht="19.5" customHeight="1">
      <c r="B81" s="148"/>
      <c r="D81" s="159" t="s">
        <v>71</v>
      </c>
      <c r="E81" s="160" t="s">
        <v>22</v>
      </c>
      <c r="F81" s="160" t="s">
        <v>125</v>
      </c>
      <c r="I81" s="151"/>
      <c r="J81" s="161">
        <f>BK81</f>
        <v>0</v>
      </c>
      <c r="L81" s="148"/>
      <c r="M81" s="153"/>
      <c r="N81" s="154"/>
      <c r="O81" s="154"/>
      <c r="P81" s="155">
        <f>SUM(P82:P89)</f>
        <v>0</v>
      </c>
      <c r="Q81" s="154"/>
      <c r="R81" s="155">
        <f>SUM(R82:R89)</f>
        <v>0.005</v>
      </c>
      <c r="S81" s="154"/>
      <c r="T81" s="156">
        <f>SUM(T82:T89)</f>
        <v>0</v>
      </c>
      <c r="AR81" s="149" t="s">
        <v>22</v>
      </c>
      <c r="AT81" s="157" t="s">
        <v>71</v>
      </c>
      <c r="AU81" s="157" t="s">
        <v>22</v>
      </c>
      <c r="AY81" s="149" t="s">
        <v>124</v>
      </c>
      <c r="BK81" s="158">
        <f>SUM(BK82:BK89)</f>
        <v>0</v>
      </c>
    </row>
    <row r="82" spans="2:65" s="1" customFormat="1" ht="20.25" customHeight="1">
      <c r="B82" s="162"/>
      <c r="C82" s="163" t="s">
        <v>22</v>
      </c>
      <c r="D82" s="163" t="s">
        <v>127</v>
      </c>
      <c r="E82" s="164" t="s">
        <v>487</v>
      </c>
      <c r="F82" s="165" t="s">
        <v>488</v>
      </c>
      <c r="G82" s="166" t="s">
        <v>130</v>
      </c>
      <c r="H82" s="167">
        <v>452</v>
      </c>
      <c r="I82" s="168"/>
      <c r="J82" s="169">
        <f>ROUND(I82*H82,2)</f>
        <v>0</v>
      </c>
      <c r="K82" s="165" t="s">
        <v>20</v>
      </c>
      <c r="L82" s="32"/>
      <c r="M82" s="170" t="s">
        <v>20</v>
      </c>
      <c r="N82" s="171" t="s">
        <v>43</v>
      </c>
      <c r="O82" s="33"/>
      <c r="P82" s="172">
        <f>O82*H82</f>
        <v>0</v>
      </c>
      <c r="Q82" s="172">
        <v>0</v>
      </c>
      <c r="R82" s="172">
        <f>Q82*H82</f>
        <v>0</v>
      </c>
      <c r="S82" s="172">
        <v>0</v>
      </c>
      <c r="T82" s="173">
        <f>S82*H82</f>
        <v>0</v>
      </c>
      <c r="AR82" s="15" t="s">
        <v>85</v>
      </c>
      <c r="AT82" s="15" t="s">
        <v>127</v>
      </c>
      <c r="AU82" s="15" t="s">
        <v>79</v>
      </c>
      <c r="AY82" s="15" t="s">
        <v>124</v>
      </c>
      <c r="BE82" s="174">
        <f>IF(N82="základní",J82,0)</f>
        <v>0</v>
      </c>
      <c r="BF82" s="174">
        <f>IF(N82="snížená",J82,0)</f>
        <v>0</v>
      </c>
      <c r="BG82" s="174">
        <f>IF(N82="zákl. přenesená",J82,0)</f>
        <v>0</v>
      </c>
      <c r="BH82" s="174">
        <f>IF(N82="sníž. přenesená",J82,0)</f>
        <v>0</v>
      </c>
      <c r="BI82" s="174">
        <f>IF(N82="nulová",J82,0)</f>
        <v>0</v>
      </c>
      <c r="BJ82" s="15" t="s">
        <v>22</v>
      </c>
      <c r="BK82" s="174">
        <f>ROUND(I82*H82,2)</f>
        <v>0</v>
      </c>
      <c r="BL82" s="15" t="s">
        <v>85</v>
      </c>
      <c r="BM82" s="15" t="s">
        <v>489</v>
      </c>
    </row>
    <row r="83" spans="2:47" s="1" customFormat="1" ht="12">
      <c r="B83" s="32"/>
      <c r="D83" s="175" t="s">
        <v>132</v>
      </c>
      <c r="F83" s="176" t="s">
        <v>490</v>
      </c>
      <c r="I83" s="136"/>
      <c r="L83" s="32"/>
      <c r="M83" s="61"/>
      <c r="N83" s="33"/>
      <c r="O83" s="33"/>
      <c r="P83" s="33"/>
      <c r="Q83" s="33"/>
      <c r="R83" s="33"/>
      <c r="S83" s="33"/>
      <c r="T83" s="62"/>
      <c r="AT83" s="15" t="s">
        <v>132</v>
      </c>
      <c r="AU83" s="15" t="s">
        <v>79</v>
      </c>
    </row>
    <row r="84" spans="2:65" s="1" customFormat="1" ht="20.25" customHeight="1">
      <c r="B84" s="162"/>
      <c r="C84" s="196" t="s">
        <v>79</v>
      </c>
      <c r="D84" s="196" t="s">
        <v>388</v>
      </c>
      <c r="E84" s="197" t="s">
        <v>491</v>
      </c>
      <c r="F84" s="198" t="s">
        <v>492</v>
      </c>
      <c r="G84" s="199" t="s">
        <v>493</v>
      </c>
      <c r="H84" s="200">
        <v>5</v>
      </c>
      <c r="I84" s="201"/>
      <c r="J84" s="202">
        <f>ROUND(I84*H84,2)</f>
        <v>0</v>
      </c>
      <c r="K84" s="198" t="s">
        <v>20</v>
      </c>
      <c r="L84" s="203"/>
      <c r="M84" s="204" t="s">
        <v>20</v>
      </c>
      <c r="N84" s="205" t="s">
        <v>43</v>
      </c>
      <c r="O84" s="33"/>
      <c r="P84" s="172">
        <f>O84*H84</f>
        <v>0</v>
      </c>
      <c r="Q84" s="172">
        <v>0.001</v>
      </c>
      <c r="R84" s="172">
        <f>Q84*H84</f>
        <v>0.005</v>
      </c>
      <c r="S84" s="172">
        <v>0</v>
      </c>
      <c r="T84" s="173">
        <f>S84*H84</f>
        <v>0</v>
      </c>
      <c r="AR84" s="15" t="s">
        <v>253</v>
      </c>
      <c r="AT84" s="15" t="s">
        <v>388</v>
      </c>
      <c r="AU84" s="15" t="s">
        <v>79</v>
      </c>
      <c r="AY84" s="15" t="s">
        <v>124</v>
      </c>
      <c r="BE84" s="174">
        <f>IF(N84="základní",J84,0)</f>
        <v>0</v>
      </c>
      <c r="BF84" s="174">
        <f>IF(N84="snížená",J84,0)</f>
        <v>0</v>
      </c>
      <c r="BG84" s="174">
        <f>IF(N84="zákl. přenesená",J84,0)</f>
        <v>0</v>
      </c>
      <c r="BH84" s="174">
        <f>IF(N84="sníž. přenesená",J84,0)</f>
        <v>0</v>
      </c>
      <c r="BI84" s="174">
        <f>IF(N84="nulová",J84,0)</f>
        <v>0</v>
      </c>
      <c r="BJ84" s="15" t="s">
        <v>22</v>
      </c>
      <c r="BK84" s="174">
        <f>ROUND(I84*H84,2)</f>
        <v>0</v>
      </c>
      <c r="BL84" s="15" t="s">
        <v>85</v>
      </c>
      <c r="BM84" s="15" t="s">
        <v>494</v>
      </c>
    </row>
    <row r="85" spans="2:47" s="1" customFormat="1" ht="12">
      <c r="B85" s="32"/>
      <c r="D85" s="177" t="s">
        <v>132</v>
      </c>
      <c r="F85" s="178" t="s">
        <v>495</v>
      </c>
      <c r="I85" s="136"/>
      <c r="L85" s="32"/>
      <c r="M85" s="61"/>
      <c r="N85" s="33"/>
      <c r="O85" s="33"/>
      <c r="P85" s="33"/>
      <c r="Q85" s="33"/>
      <c r="R85" s="33"/>
      <c r="S85" s="33"/>
      <c r="T85" s="62"/>
      <c r="AT85" s="15" t="s">
        <v>132</v>
      </c>
      <c r="AU85" s="15" t="s">
        <v>79</v>
      </c>
    </row>
    <row r="86" spans="2:51" s="11" customFormat="1" ht="12">
      <c r="B86" s="179"/>
      <c r="D86" s="175" t="s">
        <v>160</v>
      </c>
      <c r="F86" s="181" t="s">
        <v>496</v>
      </c>
      <c r="H86" s="182">
        <v>5</v>
      </c>
      <c r="I86" s="183"/>
      <c r="L86" s="179"/>
      <c r="M86" s="184"/>
      <c r="N86" s="185"/>
      <c r="O86" s="185"/>
      <c r="P86" s="185"/>
      <c r="Q86" s="185"/>
      <c r="R86" s="185"/>
      <c r="S86" s="185"/>
      <c r="T86" s="186"/>
      <c r="AT86" s="187" t="s">
        <v>160</v>
      </c>
      <c r="AU86" s="187" t="s">
        <v>79</v>
      </c>
      <c r="AV86" s="11" t="s">
        <v>79</v>
      </c>
      <c r="AW86" s="11" t="s">
        <v>4</v>
      </c>
      <c r="AX86" s="11" t="s">
        <v>22</v>
      </c>
      <c r="AY86" s="187" t="s">
        <v>124</v>
      </c>
    </row>
    <row r="87" spans="2:65" s="1" customFormat="1" ht="28.5" customHeight="1">
      <c r="B87" s="162"/>
      <c r="C87" s="163" t="s">
        <v>259</v>
      </c>
      <c r="D87" s="163" t="s">
        <v>127</v>
      </c>
      <c r="E87" s="164" t="s">
        <v>497</v>
      </c>
      <c r="F87" s="165" t="s">
        <v>498</v>
      </c>
      <c r="G87" s="166" t="s">
        <v>130</v>
      </c>
      <c r="H87" s="167">
        <v>180</v>
      </c>
      <c r="I87" s="168"/>
      <c r="J87" s="169">
        <f>ROUND(I87*H87,2)</f>
        <v>0</v>
      </c>
      <c r="K87" s="165" t="s">
        <v>137</v>
      </c>
      <c r="L87" s="32"/>
      <c r="M87" s="170" t="s">
        <v>20</v>
      </c>
      <c r="N87" s="171" t="s">
        <v>43</v>
      </c>
      <c r="O87" s="33"/>
      <c r="P87" s="172">
        <f>O87*H87</f>
        <v>0</v>
      </c>
      <c r="Q87" s="172">
        <v>0</v>
      </c>
      <c r="R87" s="172">
        <f>Q87*H87</f>
        <v>0</v>
      </c>
      <c r="S87" s="172">
        <v>0</v>
      </c>
      <c r="T87" s="173">
        <f>S87*H87</f>
        <v>0</v>
      </c>
      <c r="AR87" s="15" t="s">
        <v>85</v>
      </c>
      <c r="AT87" s="15" t="s">
        <v>127</v>
      </c>
      <c r="AU87" s="15" t="s">
        <v>79</v>
      </c>
      <c r="AY87" s="15" t="s">
        <v>124</v>
      </c>
      <c r="BE87" s="174">
        <f>IF(N87="základní",J87,0)</f>
        <v>0</v>
      </c>
      <c r="BF87" s="174">
        <f>IF(N87="snížená",J87,0)</f>
        <v>0</v>
      </c>
      <c r="BG87" s="174">
        <f>IF(N87="zákl. přenesená",J87,0)</f>
        <v>0</v>
      </c>
      <c r="BH87" s="174">
        <f>IF(N87="sníž. přenesená",J87,0)</f>
        <v>0</v>
      </c>
      <c r="BI87" s="174">
        <f>IF(N87="nulová",J87,0)</f>
        <v>0</v>
      </c>
      <c r="BJ87" s="15" t="s">
        <v>22</v>
      </c>
      <c r="BK87" s="174">
        <f>ROUND(I87*H87,2)</f>
        <v>0</v>
      </c>
      <c r="BL87" s="15" t="s">
        <v>85</v>
      </c>
      <c r="BM87" s="15" t="s">
        <v>499</v>
      </c>
    </row>
    <row r="88" spans="2:47" s="1" customFormat="1" ht="24">
      <c r="B88" s="32"/>
      <c r="D88" s="177" t="s">
        <v>132</v>
      </c>
      <c r="F88" s="178" t="s">
        <v>500</v>
      </c>
      <c r="I88" s="136"/>
      <c r="L88" s="32"/>
      <c r="M88" s="61"/>
      <c r="N88" s="33"/>
      <c r="O88" s="33"/>
      <c r="P88" s="33"/>
      <c r="Q88" s="33"/>
      <c r="R88" s="33"/>
      <c r="S88" s="33"/>
      <c r="T88" s="62"/>
      <c r="AT88" s="15" t="s">
        <v>132</v>
      </c>
      <c r="AU88" s="15" t="s">
        <v>79</v>
      </c>
    </row>
    <row r="89" spans="2:51" s="11" customFormat="1" ht="12">
      <c r="B89" s="179"/>
      <c r="D89" s="177" t="s">
        <v>160</v>
      </c>
      <c r="E89" s="187" t="s">
        <v>20</v>
      </c>
      <c r="F89" s="188" t="s">
        <v>501</v>
      </c>
      <c r="H89" s="189">
        <v>180</v>
      </c>
      <c r="I89" s="183"/>
      <c r="L89" s="179"/>
      <c r="M89" s="184"/>
      <c r="N89" s="185"/>
      <c r="O89" s="185"/>
      <c r="P89" s="185"/>
      <c r="Q89" s="185"/>
      <c r="R89" s="185"/>
      <c r="S89" s="185"/>
      <c r="T89" s="186"/>
      <c r="AT89" s="187" t="s">
        <v>160</v>
      </c>
      <c r="AU89" s="187" t="s">
        <v>79</v>
      </c>
      <c r="AV89" s="11" t="s">
        <v>79</v>
      </c>
      <c r="AW89" s="11" t="s">
        <v>36</v>
      </c>
      <c r="AX89" s="11" t="s">
        <v>22</v>
      </c>
      <c r="AY89" s="187" t="s">
        <v>124</v>
      </c>
    </row>
    <row r="90" spans="2:63" s="10" customFormat="1" ht="29.25" customHeight="1">
      <c r="B90" s="148"/>
      <c r="D90" s="159" t="s">
        <v>71</v>
      </c>
      <c r="E90" s="160" t="s">
        <v>259</v>
      </c>
      <c r="F90" s="160" t="s">
        <v>260</v>
      </c>
      <c r="I90" s="151"/>
      <c r="J90" s="161">
        <f>BK90</f>
        <v>0</v>
      </c>
      <c r="L90" s="148"/>
      <c r="M90" s="153"/>
      <c r="N90" s="154"/>
      <c r="O90" s="154"/>
      <c r="P90" s="155">
        <f>SUM(P91:P96)</f>
        <v>0</v>
      </c>
      <c r="Q90" s="154"/>
      <c r="R90" s="155">
        <f>SUM(R91:R96)</f>
        <v>0.06926</v>
      </c>
      <c r="S90" s="154"/>
      <c r="T90" s="156">
        <f>SUM(T91:T96)</f>
        <v>0</v>
      </c>
      <c r="AR90" s="149" t="s">
        <v>22</v>
      </c>
      <c r="AT90" s="157" t="s">
        <v>71</v>
      </c>
      <c r="AU90" s="157" t="s">
        <v>22</v>
      </c>
      <c r="AY90" s="149" t="s">
        <v>124</v>
      </c>
      <c r="BK90" s="158">
        <f>SUM(BK91:BK96)</f>
        <v>0</v>
      </c>
    </row>
    <row r="91" spans="2:65" s="1" customFormat="1" ht="20.25" customHeight="1">
      <c r="B91" s="162"/>
      <c r="C91" s="163" t="s">
        <v>253</v>
      </c>
      <c r="D91" s="163" t="s">
        <v>127</v>
      </c>
      <c r="E91" s="164" t="s">
        <v>502</v>
      </c>
      <c r="F91" s="165" t="s">
        <v>503</v>
      </c>
      <c r="G91" s="166" t="s">
        <v>20</v>
      </c>
      <c r="H91" s="167">
        <v>1</v>
      </c>
      <c r="I91" s="168"/>
      <c r="J91" s="169">
        <f>ROUND(I91*H91,2)</f>
        <v>0</v>
      </c>
      <c r="K91" s="165" t="s">
        <v>20</v>
      </c>
      <c r="L91" s="32"/>
      <c r="M91" s="170" t="s">
        <v>20</v>
      </c>
      <c r="N91" s="171" t="s">
        <v>43</v>
      </c>
      <c r="O91" s="33"/>
      <c r="P91" s="172">
        <f>O91*H91</f>
        <v>0</v>
      </c>
      <c r="Q91" s="172">
        <v>0</v>
      </c>
      <c r="R91" s="172">
        <f>Q91*H91</f>
        <v>0</v>
      </c>
      <c r="S91" s="172">
        <v>0</v>
      </c>
      <c r="T91" s="173">
        <f>S91*H91</f>
        <v>0</v>
      </c>
      <c r="AR91" s="15" t="s">
        <v>85</v>
      </c>
      <c r="AT91" s="15" t="s">
        <v>127</v>
      </c>
      <c r="AU91" s="15" t="s">
        <v>79</v>
      </c>
      <c r="AY91" s="15" t="s">
        <v>124</v>
      </c>
      <c r="BE91" s="174">
        <f>IF(N91="základní",J91,0)</f>
        <v>0</v>
      </c>
      <c r="BF91" s="174">
        <f>IF(N91="snížená",J91,0)</f>
        <v>0</v>
      </c>
      <c r="BG91" s="174">
        <f>IF(N91="zákl. přenesená",J91,0)</f>
        <v>0</v>
      </c>
      <c r="BH91" s="174">
        <f>IF(N91="sníž. přenesená",J91,0)</f>
        <v>0</v>
      </c>
      <c r="BI91" s="174">
        <f>IF(N91="nulová",J91,0)</f>
        <v>0</v>
      </c>
      <c r="BJ91" s="15" t="s">
        <v>22</v>
      </c>
      <c r="BK91" s="174">
        <f>ROUND(I91*H91,2)</f>
        <v>0</v>
      </c>
      <c r="BL91" s="15" t="s">
        <v>85</v>
      </c>
      <c r="BM91" s="15" t="s">
        <v>504</v>
      </c>
    </row>
    <row r="92" spans="2:47" s="1" customFormat="1" ht="12">
      <c r="B92" s="32"/>
      <c r="D92" s="175" t="s">
        <v>132</v>
      </c>
      <c r="F92" s="176" t="s">
        <v>503</v>
      </c>
      <c r="I92" s="136"/>
      <c r="L92" s="32"/>
      <c r="M92" s="61"/>
      <c r="N92" s="33"/>
      <c r="O92" s="33"/>
      <c r="P92" s="33"/>
      <c r="Q92" s="33"/>
      <c r="R92" s="33"/>
      <c r="S92" s="33"/>
      <c r="T92" s="62"/>
      <c r="AT92" s="15" t="s">
        <v>132</v>
      </c>
      <c r="AU92" s="15" t="s">
        <v>79</v>
      </c>
    </row>
    <row r="93" spans="2:65" s="1" customFormat="1" ht="20.25" customHeight="1">
      <c r="B93" s="162"/>
      <c r="C93" s="163" t="s">
        <v>82</v>
      </c>
      <c r="D93" s="163" t="s">
        <v>127</v>
      </c>
      <c r="E93" s="164" t="s">
        <v>505</v>
      </c>
      <c r="F93" s="165" t="s">
        <v>506</v>
      </c>
      <c r="G93" s="166" t="s">
        <v>299</v>
      </c>
      <c r="H93" s="167">
        <v>1</v>
      </c>
      <c r="I93" s="168"/>
      <c r="J93" s="169">
        <f>ROUND(I93*H93,2)</f>
        <v>0</v>
      </c>
      <c r="K93" s="165" t="s">
        <v>20</v>
      </c>
      <c r="L93" s="32"/>
      <c r="M93" s="170" t="s">
        <v>20</v>
      </c>
      <c r="N93" s="171" t="s">
        <v>43</v>
      </c>
      <c r="O93" s="33"/>
      <c r="P93" s="172">
        <f>O93*H93</f>
        <v>0</v>
      </c>
      <c r="Q93" s="172">
        <v>0.06926</v>
      </c>
      <c r="R93" s="172">
        <f>Q93*H93</f>
        <v>0.06926</v>
      </c>
      <c r="S93" s="172">
        <v>0</v>
      </c>
      <c r="T93" s="173">
        <f>S93*H93</f>
        <v>0</v>
      </c>
      <c r="AR93" s="15" t="s">
        <v>85</v>
      </c>
      <c r="AT93" s="15" t="s">
        <v>127</v>
      </c>
      <c r="AU93" s="15" t="s">
        <v>79</v>
      </c>
      <c r="AY93" s="15" t="s">
        <v>124</v>
      </c>
      <c r="BE93" s="174">
        <f>IF(N93="základní",J93,0)</f>
        <v>0</v>
      </c>
      <c r="BF93" s="174">
        <f>IF(N93="snížená",J93,0)</f>
        <v>0</v>
      </c>
      <c r="BG93" s="174">
        <f>IF(N93="zákl. přenesená",J93,0)</f>
        <v>0</v>
      </c>
      <c r="BH93" s="174">
        <f>IF(N93="sníž. přenesená",J93,0)</f>
        <v>0</v>
      </c>
      <c r="BI93" s="174">
        <f>IF(N93="nulová",J93,0)</f>
        <v>0</v>
      </c>
      <c r="BJ93" s="15" t="s">
        <v>22</v>
      </c>
      <c r="BK93" s="174">
        <f>ROUND(I93*H93,2)</f>
        <v>0</v>
      </c>
      <c r="BL93" s="15" t="s">
        <v>85</v>
      </c>
      <c r="BM93" s="15" t="s">
        <v>507</v>
      </c>
    </row>
    <row r="94" spans="2:47" s="1" customFormat="1" ht="12">
      <c r="B94" s="32"/>
      <c r="D94" s="175" t="s">
        <v>132</v>
      </c>
      <c r="F94" s="176" t="s">
        <v>508</v>
      </c>
      <c r="I94" s="136"/>
      <c r="L94" s="32"/>
      <c r="M94" s="61"/>
      <c r="N94" s="33"/>
      <c r="O94" s="33"/>
      <c r="P94" s="33"/>
      <c r="Q94" s="33"/>
      <c r="R94" s="33"/>
      <c r="S94" s="33"/>
      <c r="T94" s="62"/>
      <c r="AT94" s="15" t="s">
        <v>132</v>
      </c>
      <c r="AU94" s="15" t="s">
        <v>79</v>
      </c>
    </row>
    <row r="95" spans="2:65" s="1" customFormat="1" ht="20.25" customHeight="1">
      <c r="B95" s="162"/>
      <c r="C95" s="196" t="s">
        <v>85</v>
      </c>
      <c r="D95" s="196" t="s">
        <v>388</v>
      </c>
      <c r="E95" s="197" t="s">
        <v>298</v>
      </c>
      <c r="F95" s="198" t="s">
        <v>509</v>
      </c>
      <c r="G95" s="199" t="s">
        <v>20</v>
      </c>
      <c r="H95" s="200">
        <v>1</v>
      </c>
      <c r="I95" s="201"/>
      <c r="J95" s="202">
        <f>ROUND(I95*H95,2)</f>
        <v>0</v>
      </c>
      <c r="K95" s="198" t="s">
        <v>20</v>
      </c>
      <c r="L95" s="203"/>
      <c r="M95" s="204" t="s">
        <v>20</v>
      </c>
      <c r="N95" s="205" t="s">
        <v>43</v>
      </c>
      <c r="O95" s="33"/>
      <c r="P95" s="172">
        <f>O95*H95</f>
        <v>0</v>
      </c>
      <c r="Q95" s="172">
        <v>0</v>
      </c>
      <c r="R95" s="172">
        <f>Q95*H95</f>
        <v>0</v>
      </c>
      <c r="S95" s="172">
        <v>0</v>
      </c>
      <c r="T95" s="173">
        <f>S95*H95</f>
        <v>0</v>
      </c>
      <c r="AR95" s="15" t="s">
        <v>253</v>
      </c>
      <c r="AT95" s="15" t="s">
        <v>388</v>
      </c>
      <c r="AU95" s="15" t="s">
        <v>79</v>
      </c>
      <c r="AY95" s="15" t="s">
        <v>124</v>
      </c>
      <c r="BE95" s="174">
        <f>IF(N95="základní",J95,0)</f>
        <v>0</v>
      </c>
      <c r="BF95" s="174">
        <f>IF(N95="snížená",J95,0)</f>
        <v>0</v>
      </c>
      <c r="BG95" s="174">
        <f>IF(N95="zákl. přenesená",J95,0)</f>
        <v>0</v>
      </c>
      <c r="BH95" s="174">
        <f>IF(N95="sníž. přenesená",J95,0)</f>
        <v>0</v>
      </c>
      <c r="BI95" s="174">
        <f>IF(N95="nulová",J95,0)</f>
        <v>0</v>
      </c>
      <c r="BJ95" s="15" t="s">
        <v>22</v>
      </c>
      <c r="BK95" s="174">
        <f>ROUND(I95*H95,2)</f>
        <v>0</v>
      </c>
      <c r="BL95" s="15" t="s">
        <v>85</v>
      </c>
      <c r="BM95" s="15" t="s">
        <v>510</v>
      </c>
    </row>
    <row r="96" spans="2:65" s="1" customFormat="1" ht="20.25" customHeight="1">
      <c r="B96" s="162"/>
      <c r="C96" s="196" t="s">
        <v>88</v>
      </c>
      <c r="D96" s="196" t="s">
        <v>388</v>
      </c>
      <c r="E96" s="197" t="s">
        <v>358</v>
      </c>
      <c r="F96" s="198" t="s">
        <v>511</v>
      </c>
      <c r="G96" s="199" t="s">
        <v>20</v>
      </c>
      <c r="H96" s="200">
        <v>1</v>
      </c>
      <c r="I96" s="201"/>
      <c r="J96" s="202">
        <f>ROUND(I96*H96,2)</f>
        <v>0</v>
      </c>
      <c r="K96" s="198" t="s">
        <v>20</v>
      </c>
      <c r="L96" s="203"/>
      <c r="M96" s="204" t="s">
        <v>20</v>
      </c>
      <c r="N96" s="206" t="s">
        <v>43</v>
      </c>
      <c r="O96" s="191"/>
      <c r="P96" s="207">
        <f>O96*H96</f>
        <v>0</v>
      </c>
      <c r="Q96" s="207">
        <v>0</v>
      </c>
      <c r="R96" s="207">
        <f>Q96*H96</f>
        <v>0</v>
      </c>
      <c r="S96" s="207">
        <v>0</v>
      </c>
      <c r="T96" s="208">
        <f>S96*H96</f>
        <v>0</v>
      </c>
      <c r="AR96" s="15" t="s">
        <v>253</v>
      </c>
      <c r="AT96" s="15" t="s">
        <v>388</v>
      </c>
      <c r="AU96" s="15" t="s">
        <v>79</v>
      </c>
      <c r="AY96" s="15" t="s">
        <v>124</v>
      </c>
      <c r="BE96" s="174">
        <f>IF(N96="základní",J96,0)</f>
        <v>0</v>
      </c>
      <c r="BF96" s="174">
        <f>IF(N96="snížená",J96,0)</f>
        <v>0</v>
      </c>
      <c r="BG96" s="174">
        <f>IF(N96="zákl. přenesená",J96,0)</f>
        <v>0</v>
      </c>
      <c r="BH96" s="174">
        <f>IF(N96="sníž. přenesená",J96,0)</f>
        <v>0</v>
      </c>
      <c r="BI96" s="174">
        <f>IF(N96="nulová",J96,0)</f>
        <v>0</v>
      </c>
      <c r="BJ96" s="15" t="s">
        <v>22</v>
      </c>
      <c r="BK96" s="174">
        <f>ROUND(I96*H96,2)</f>
        <v>0</v>
      </c>
      <c r="BL96" s="15" t="s">
        <v>85</v>
      </c>
      <c r="BM96" s="15" t="s">
        <v>512</v>
      </c>
    </row>
    <row r="97" spans="2:12" s="1" customFormat="1" ht="6.75" customHeight="1">
      <c r="B97" s="47"/>
      <c r="C97" s="48"/>
      <c r="D97" s="48"/>
      <c r="E97" s="48"/>
      <c r="F97" s="48"/>
      <c r="G97" s="48"/>
      <c r="H97" s="48"/>
      <c r="I97" s="114"/>
      <c r="J97" s="48"/>
      <c r="K97" s="48"/>
      <c r="L97" s="32"/>
    </row>
    <row r="180" ht="12">
      <c r="AT180" s="193"/>
    </row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60" customWidth="1"/>
    <col min="2" max="2" width="1.66796875" style="260" customWidth="1"/>
    <col min="3" max="4" width="5" style="260" customWidth="1"/>
    <col min="5" max="5" width="11.66015625" style="260" customWidth="1"/>
    <col min="6" max="6" width="9.16015625" style="260" customWidth="1"/>
    <col min="7" max="7" width="5" style="260" customWidth="1"/>
    <col min="8" max="8" width="77.83203125" style="260" customWidth="1"/>
    <col min="9" max="10" width="20" style="260" customWidth="1"/>
    <col min="11" max="11" width="1.66796875" style="260" customWidth="1"/>
    <col min="12" max="16384" width="9.16015625" style="260" customWidth="1"/>
  </cols>
  <sheetData>
    <row r="1" ht="37.5" customHeight="1"/>
    <row r="2" spans="2:1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267" customFormat="1" ht="45" customHeight="1">
      <c r="B3" s="264"/>
      <c r="C3" s="265" t="s">
        <v>520</v>
      </c>
      <c r="D3" s="265"/>
      <c r="E3" s="265"/>
      <c r="F3" s="265"/>
      <c r="G3" s="265"/>
      <c r="H3" s="265"/>
      <c r="I3" s="265"/>
      <c r="J3" s="265"/>
      <c r="K3" s="266"/>
    </row>
    <row r="4" spans="2:11" ht="25.5" customHeight="1">
      <c r="B4" s="268"/>
      <c r="C4" s="269" t="s">
        <v>521</v>
      </c>
      <c r="D4" s="269"/>
      <c r="E4" s="269"/>
      <c r="F4" s="269"/>
      <c r="G4" s="269"/>
      <c r="H4" s="269"/>
      <c r="I4" s="269"/>
      <c r="J4" s="269"/>
      <c r="K4" s="270"/>
    </row>
    <row r="5" spans="2:11" ht="5.25" customHeight="1">
      <c r="B5" s="268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8"/>
      <c r="C6" s="272" t="s">
        <v>522</v>
      </c>
      <c r="D6" s="272"/>
      <c r="E6" s="272"/>
      <c r="F6" s="272"/>
      <c r="G6" s="272"/>
      <c r="H6" s="272"/>
      <c r="I6" s="272"/>
      <c r="J6" s="272"/>
      <c r="K6" s="270"/>
    </row>
    <row r="7" spans="2:11" ht="15" customHeight="1">
      <c r="B7" s="273"/>
      <c r="C7" s="272" t="s">
        <v>523</v>
      </c>
      <c r="D7" s="272"/>
      <c r="E7" s="272"/>
      <c r="F7" s="272"/>
      <c r="G7" s="272"/>
      <c r="H7" s="272"/>
      <c r="I7" s="272"/>
      <c r="J7" s="272"/>
      <c r="K7" s="270"/>
    </row>
    <row r="8" spans="2:11" ht="12.75" customHeight="1">
      <c r="B8" s="273"/>
      <c r="C8" s="274"/>
      <c r="D8" s="274"/>
      <c r="E8" s="274"/>
      <c r="F8" s="274"/>
      <c r="G8" s="274"/>
      <c r="H8" s="274"/>
      <c r="I8" s="274"/>
      <c r="J8" s="274"/>
      <c r="K8" s="270"/>
    </row>
    <row r="9" spans="2:11" ht="15" customHeight="1">
      <c r="B9" s="273"/>
      <c r="C9" s="272" t="s">
        <v>524</v>
      </c>
      <c r="D9" s="272"/>
      <c r="E9" s="272"/>
      <c r="F9" s="272"/>
      <c r="G9" s="272"/>
      <c r="H9" s="272"/>
      <c r="I9" s="272"/>
      <c r="J9" s="272"/>
      <c r="K9" s="270"/>
    </row>
    <row r="10" spans="2:11" ht="15" customHeight="1">
      <c r="B10" s="273"/>
      <c r="C10" s="274"/>
      <c r="D10" s="272" t="s">
        <v>525</v>
      </c>
      <c r="E10" s="272"/>
      <c r="F10" s="272"/>
      <c r="G10" s="272"/>
      <c r="H10" s="272"/>
      <c r="I10" s="272"/>
      <c r="J10" s="272"/>
      <c r="K10" s="270"/>
    </row>
    <row r="11" spans="2:11" ht="15" customHeight="1">
      <c r="B11" s="273"/>
      <c r="C11" s="275"/>
      <c r="D11" s="272" t="s">
        <v>526</v>
      </c>
      <c r="E11" s="272"/>
      <c r="F11" s="272"/>
      <c r="G11" s="272"/>
      <c r="H11" s="272"/>
      <c r="I11" s="272"/>
      <c r="J11" s="272"/>
      <c r="K11" s="270"/>
    </row>
    <row r="12" spans="2:11" ht="12.75" customHeight="1">
      <c r="B12" s="273"/>
      <c r="C12" s="275"/>
      <c r="D12" s="275"/>
      <c r="E12" s="275"/>
      <c r="F12" s="275"/>
      <c r="G12" s="275"/>
      <c r="H12" s="275"/>
      <c r="I12" s="275"/>
      <c r="J12" s="275"/>
      <c r="K12" s="270"/>
    </row>
    <row r="13" spans="2:11" ht="15" customHeight="1">
      <c r="B13" s="273"/>
      <c r="C13" s="275"/>
      <c r="D13" s="272" t="s">
        <v>527</v>
      </c>
      <c r="E13" s="272"/>
      <c r="F13" s="272"/>
      <c r="G13" s="272"/>
      <c r="H13" s="272"/>
      <c r="I13" s="272"/>
      <c r="J13" s="272"/>
      <c r="K13" s="270"/>
    </row>
    <row r="14" spans="2:11" ht="15" customHeight="1">
      <c r="B14" s="273"/>
      <c r="C14" s="275"/>
      <c r="D14" s="272" t="s">
        <v>528</v>
      </c>
      <c r="E14" s="272"/>
      <c r="F14" s="272"/>
      <c r="G14" s="272"/>
      <c r="H14" s="272"/>
      <c r="I14" s="272"/>
      <c r="J14" s="272"/>
      <c r="K14" s="270"/>
    </row>
    <row r="15" spans="2:11" ht="15" customHeight="1">
      <c r="B15" s="273"/>
      <c r="C15" s="275"/>
      <c r="D15" s="272" t="s">
        <v>529</v>
      </c>
      <c r="E15" s="272"/>
      <c r="F15" s="272"/>
      <c r="G15" s="272"/>
      <c r="H15" s="272"/>
      <c r="I15" s="272"/>
      <c r="J15" s="272"/>
      <c r="K15" s="270"/>
    </row>
    <row r="16" spans="2:11" ht="15" customHeight="1">
      <c r="B16" s="273"/>
      <c r="C16" s="275"/>
      <c r="D16" s="275"/>
      <c r="E16" s="276" t="s">
        <v>77</v>
      </c>
      <c r="F16" s="272" t="s">
        <v>530</v>
      </c>
      <c r="G16" s="272"/>
      <c r="H16" s="272"/>
      <c r="I16" s="272"/>
      <c r="J16" s="272"/>
      <c r="K16" s="270"/>
    </row>
    <row r="17" spans="2:11" ht="15" customHeight="1">
      <c r="B17" s="273"/>
      <c r="C17" s="275"/>
      <c r="D17" s="275"/>
      <c r="E17" s="276" t="s">
        <v>531</v>
      </c>
      <c r="F17" s="272" t="s">
        <v>532</v>
      </c>
      <c r="G17" s="272"/>
      <c r="H17" s="272"/>
      <c r="I17" s="272"/>
      <c r="J17" s="272"/>
      <c r="K17" s="270"/>
    </row>
    <row r="18" spans="2:11" ht="15" customHeight="1">
      <c r="B18" s="273"/>
      <c r="C18" s="275"/>
      <c r="D18" s="275"/>
      <c r="E18" s="276" t="s">
        <v>533</v>
      </c>
      <c r="F18" s="272" t="s">
        <v>534</v>
      </c>
      <c r="G18" s="272"/>
      <c r="H18" s="272"/>
      <c r="I18" s="272"/>
      <c r="J18" s="272"/>
      <c r="K18" s="270"/>
    </row>
    <row r="19" spans="2:11" ht="15" customHeight="1">
      <c r="B19" s="273"/>
      <c r="C19" s="275"/>
      <c r="D19" s="275"/>
      <c r="E19" s="276" t="s">
        <v>535</v>
      </c>
      <c r="F19" s="272" t="s">
        <v>536</v>
      </c>
      <c r="G19" s="272"/>
      <c r="H19" s="272"/>
      <c r="I19" s="272"/>
      <c r="J19" s="272"/>
      <c r="K19" s="270"/>
    </row>
    <row r="20" spans="2:11" ht="15" customHeight="1">
      <c r="B20" s="273"/>
      <c r="C20" s="275"/>
      <c r="D20" s="275"/>
      <c r="E20" s="276" t="s">
        <v>537</v>
      </c>
      <c r="F20" s="272" t="s">
        <v>538</v>
      </c>
      <c r="G20" s="272"/>
      <c r="H20" s="272"/>
      <c r="I20" s="272"/>
      <c r="J20" s="272"/>
      <c r="K20" s="270"/>
    </row>
    <row r="21" spans="2:11" ht="15" customHeight="1">
      <c r="B21" s="273"/>
      <c r="C21" s="275"/>
      <c r="D21" s="275"/>
      <c r="E21" s="276" t="s">
        <v>539</v>
      </c>
      <c r="F21" s="272" t="s">
        <v>540</v>
      </c>
      <c r="G21" s="272"/>
      <c r="H21" s="272"/>
      <c r="I21" s="272"/>
      <c r="J21" s="272"/>
      <c r="K21" s="270"/>
    </row>
    <row r="22" spans="2:11" ht="12.75" customHeight="1">
      <c r="B22" s="273"/>
      <c r="C22" s="275"/>
      <c r="D22" s="275"/>
      <c r="E22" s="275"/>
      <c r="F22" s="275"/>
      <c r="G22" s="275"/>
      <c r="H22" s="275"/>
      <c r="I22" s="275"/>
      <c r="J22" s="275"/>
      <c r="K22" s="270"/>
    </row>
    <row r="23" spans="2:11" ht="15" customHeight="1">
      <c r="B23" s="273"/>
      <c r="C23" s="272" t="s">
        <v>541</v>
      </c>
      <c r="D23" s="272"/>
      <c r="E23" s="272"/>
      <c r="F23" s="272"/>
      <c r="G23" s="272"/>
      <c r="H23" s="272"/>
      <c r="I23" s="272"/>
      <c r="J23" s="272"/>
      <c r="K23" s="270"/>
    </row>
    <row r="24" spans="2:11" ht="15" customHeight="1">
      <c r="B24" s="273"/>
      <c r="C24" s="272" t="s">
        <v>542</v>
      </c>
      <c r="D24" s="272"/>
      <c r="E24" s="272"/>
      <c r="F24" s="272"/>
      <c r="G24" s="272"/>
      <c r="H24" s="272"/>
      <c r="I24" s="272"/>
      <c r="J24" s="272"/>
      <c r="K24" s="270"/>
    </row>
    <row r="25" spans="2:11" ht="15" customHeight="1">
      <c r="B25" s="273"/>
      <c r="C25" s="274"/>
      <c r="D25" s="272" t="s">
        <v>543</v>
      </c>
      <c r="E25" s="272"/>
      <c r="F25" s="272"/>
      <c r="G25" s="272"/>
      <c r="H25" s="272"/>
      <c r="I25" s="272"/>
      <c r="J25" s="272"/>
      <c r="K25" s="270"/>
    </row>
    <row r="26" spans="2:11" ht="15" customHeight="1">
      <c r="B26" s="273"/>
      <c r="C26" s="275"/>
      <c r="D26" s="272" t="s">
        <v>544</v>
      </c>
      <c r="E26" s="272"/>
      <c r="F26" s="272"/>
      <c r="G26" s="272"/>
      <c r="H26" s="272"/>
      <c r="I26" s="272"/>
      <c r="J26" s="272"/>
      <c r="K26" s="270"/>
    </row>
    <row r="27" spans="2:11" ht="12.75" customHeight="1">
      <c r="B27" s="273"/>
      <c r="C27" s="275"/>
      <c r="D27" s="275"/>
      <c r="E27" s="275"/>
      <c r="F27" s="275"/>
      <c r="G27" s="275"/>
      <c r="H27" s="275"/>
      <c r="I27" s="275"/>
      <c r="J27" s="275"/>
      <c r="K27" s="270"/>
    </row>
    <row r="28" spans="2:11" ht="15" customHeight="1">
      <c r="B28" s="273"/>
      <c r="C28" s="275"/>
      <c r="D28" s="272" t="s">
        <v>545</v>
      </c>
      <c r="E28" s="272"/>
      <c r="F28" s="272"/>
      <c r="G28" s="272"/>
      <c r="H28" s="272"/>
      <c r="I28" s="272"/>
      <c r="J28" s="272"/>
      <c r="K28" s="270"/>
    </row>
    <row r="29" spans="2:11" ht="15" customHeight="1">
      <c r="B29" s="273"/>
      <c r="C29" s="275"/>
      <c r="D29" s="272" t="s">
        <v>546</v>
      </c>
      <c r="E29" s="272"/>
      <c r="F29" s="272"/>
      <c r="G29" s="272"/>
      <c r="H29" s="272"/>
      <c r="I29" s="272"/>
      <c r="J29" s="272"/>
      <c r="K29" s="270"/>
    </row>
    <row r="30" spans="2:11" ht="12.75" customHeight="1">
      <c r="B30" s="273"/>
      <c r="C30" s="275"/>
      <c r="D30" s="275"/>
      <c r="E30" s="275"/>
      <c r="F30" s="275"/>
      <c r="G30" s="275"/>
      <c r="H30" s="275"/>
      <c r="I30" s="275"/>
      <c r="J30" s="275"/>
      <c r="K30" s="270"/>
    </row>
    <row r="31" spans="2:11" ht="15" customHeight="1">
      <c r="B31" s="273"/>
      <c r="C31" s="275"/>
      <c r="D31" s="272" t="s">
        <v>547</v>
      </c>
      <c r="E31" s="272"/>
      <c r="F31" s="272"/>
      <c r="G31" s="272"/>
      <c r="H31" s="272"/>
      <c r="I31" s="272"/>
      <c r="J31" s="272"/>
      <c r="K31" s="270"/>
    </row>
    <row r="32" spans="2:11" ht="15" customHeight="1">
      <c r="B32" s="273"/>
      <c r="C32" s="275"/>
      <c r="D32" s="272" t="s">
        <v>548</v>
      </c>
      <c r="E32" s="272"/>
      <c r="F32" s="272"/>
      <c r="G32" s="272"/>
      <c r="H32" s="272"/>
      <c r="I32" s="272"/>
      <c r="J32" s="272"/>
      <c r="K32" s="270"/>
    </row>
    <row r="33" spans="2:11" ht="15" customHeight="1">
      <c r="B33" s="273"/>
      <c r="C33" s="275"/>
      <c r="D33" s="272" t="s">
        <v>549</v>
      </c>
      <c r="E33" s="272"/>
      <c r="F33" s="272"/>
      <c r="G33" s="272"/>
      <c r="H33" s="272"/>
      <c r="I33" s="272"/>
      <c r="J33" s="272"/>
      <c r="K33" s="270"/>
    </row>
    <row r="34" spans="2:11" ht="15" customHeight="1">
      <c r="B34" s="273"/>
      <c r="C34" s="275"/>
      <c r="D34" s="274"/>
      <c r="E34" s="277" t="s">
        <v>109</v>
      </c>
      <c r="F34" s="274"/>
      <c r="G34" s="272" t="s">
        <v>550</v>
      </c>
      <c r="H34" s="272"/>
      <c r="I34" s="272"/>
      <c r="J34" s="272"/>
      <c r="K34" s="270"/>
    </row>
    <row r="35" spans="2:11" ht="30.75" customHeight="1">
      <c r="B35" s="273"/>
      <c r="C35" s="275"/>
      <c r="D35" s="274"/>
      <c r="E35" s="277" t="s">
        <v>551</v>
      </c>
      <c r="F35" s="274"/>
      <c r="G35" s="272" t="s">
        <v>552</v>
      </c>
      <c r="H35" s="272"/>
      <c r="I35" s="272"/>
      <c r="J35" s="272"/>
      <c r="K35" s="270"/>
    </row>
    <row r="36" spans="2:11" ht="15" customHeight="1">
      <c r="B36" s="273"/>
      <c r="C36" s="275"/>
      <c r="D36" s="274"/>
      <c r="E36" s="277" t="s">
        <v>53</v>
      </c>
      <c r="F36" s="274"/>
      <c r="G36" s="272" t="s">
        <v>553</v>
      </c>
      <c r="H36" s="272"/>
      <c r="I36" s="272"/>
      <c r="J36" s="272"/>
      <c r="K36" s="270"/>
    </row>
    <row r="37" spans="2:11" ht="15" customHeight="1">
      <c r="B37" s="273"/>
      <c r="C37" s="275"/>
      <c r="D37" s="274"/>
      <c r="E37" s="277" t="s">
        <v>110</v>
      </c>
      <c r="F37" s="274"/>
      <c r="G37" s="272" t="s">
        <v>554</v>
      </c>
      <c r="H37" s="272"/>
      <c r="I37" s="272"/>
      <c r="J37" s="272"/>
      <c r="K37" s="270"/>
    </row>
    <row r="38" spans="2:11" ht="15" customHeight="1">
      <c r="B38" s="273"/>
      <c r="C38" s="275"/>
      <c r="D38" s="274"/>
      <c r="E38" s="277" t="s">
        <v>111</v>
      </c>
      <c r="F38" s="274"/>
      <c r="G38" s="272" t="s">
        <v>555</v>
      </c>
      <c r="H38" s="272"/>
      <c r="I38" s="272"/>
      <c r="J38" s="272"/>
      <c r="K38" s="270"/>
    </row>
    <row r="39" spans="2:11" ht="15" customHeight="1">
      <c r="B39" s="273"/>
      <c r="C39" s="275"/>
      <c r="D39" s="274"/>
      <c r="E39" s="277" t="s">
        <v>112</v>
      </c>
      <c r="F39" s="274"/>
      <c r="G39" s="272" t="s">
        <v>556</v>
      </c>
      <c r="H39" s="272"/>
      <c r="I39" s="272"/>
      <c r="J39" s="272"/>
      <c r="K39" s="270"/>
    </row>
    <row r="40" spans="2:11" ht="15" customHeight="1">
      <c r="B40" s="273"/>
      <c r="C40" s="275"/>
      <c r="D40" s="274"/>
      <c r="E40" s="277" t="s">
        <v>557</v>
      </c>
      <c r="F40" s="274"/>
      <c r="G40" s="272" t="s">
        <v>558</v>
      </c>
      <c r="H40" s="272"/>
      <c r="I40" s="272"/>
      <c r="J40" s="272"/>
      <c r="K40" s="270"/>
    </row>
    <row r="41" spans="2:11" ht="15" customHeight="1">
      <c r="B41" s="273"/>
      <c r="C41" s="275"/>
      <c r="D41" s="274"/>
      <c r="E41" s="277"/>
      <c r="F41" s="274"/>
      <c r="G41" s="272" t="s">
        <v>559</v>
      </c>
      <c r="H41" s="272"/>
      <c r="I41" s="272"/>
      <c r="J41" s="272"/>
      <c r="K41" s="270"/>
    </row>
    <row r="42" spans="2:11" ht="15" customHeight="1">
      <c r="B42" s="273"/>
      <c r="C42" s="275"/>
      <c r="D42" s="274"/>
      <c r="E42" s="277" t="s">
        <v>560</v>
      </c>
      <c r="F42" s="274"/>
      <c r="G42" s="272" t="s">
        <v>561</v>
      </c>
      <c r="H42" s="272"/>
      <c r="I42" s="272"/>
      <c r="J42" s="272"/>
      <c r="K42" s="270"/>
    </row>
    <row r="43" spans="2:11" ht="15" customHeight="1">
      <c r="B43" s="273"/>
      <c r="C43" s="275"/>
      <c r="D43" s="274"/>
      <c r="E43" s="277" t="s">
        <v>114</v>
      </c>
      <c r="F43" s="274"/>
      <c r="G43" s="272" t="s">
        <v>562</v>
      </c>
      <c r="H43" s="272"/>
      <c r="I43" s="272"/>
      <c r="J43" s="272"/>
      <c r="K43" s="270"/>
    </row>
    <row r="44" spans="2:11" ht="12.75" customHeight="1">
      <c r="B44" s="273"/>
      <c r="C44" s="275"/>
      <c r="D44" s="274"/>
      <c r="E44" s="274"/>
      <c r="F44" s="274"/>
      <c r="G44" s="274"/>
      <c r="H44" s="274"/>
      <c r="I44" s="274"/>
      <c r="J44" s="274"/>
      <c r="K44" s="270"/>
    </row>
    <row r="45" spans="2:11" ht="15" customHeight="1">
      <c r="B45" s="273"/>
      <c r="C45" s="275"/>
      <c r="D45" s="272" t="s">
        <v>563</v>
      </c>
      <c r="E45" s="272"/>
      <c r="F45" s="272"/>
      <c r="G45" s="272"/>
      <c r="H45" s="272"/>
      <c r="I45" s="272"/>
      <c r="J45" s="272"/>
      <c r="K45" s="270"/>
    </row>
    <row r="46" spans="2:11" ht="15" customHeight="1">
      <c r="B46" s="273"/>
      <c r="C46" s="275"/>
      <c r="D46" s="275"/>
      <c r="E46" s="272" t="s">
        <v>564</v>
      </c>
      <c r="F46" s="272"/>
      <c r="G46" s="272"/>
      <c r="H46" s="272"/>
      <c r="I46" s="272"/>
      <c r="J46" s="272"/>
      <c r="K46" s="270"/>
    </row>
    <row r="47" spans="2:11" ht="15" customHeight="1">
      <c r="B47" s="273"/>
      <c r="C47" s="275"/>
      <c r="D47" s="275"/>
      <c r="E47" s="272" t="s">
        <v>565</v>
      </c>
      <c r="F47" s="272"/>
      <c r="G47" s="272"/>
      <c r="H47" s="272"/>
      <c r="I47" s="272"/>
      <c r="J47" s="272"/>
      <c r="K47" s="270"/>
    </row>
    <row r="48" spans="2:11" ht="15" customHeight="1">
      <c r="B48" s="273"/>
      <c r="C48" s="275"/>
      <c r="D48" s="275"/>
      <c r="E48" s="272" t="s">
        <v>566</v>
      </c>
      <c r="F48" s="272"/>
      <c r="G48" s="272"/>
      <c r="H48" s="272"/>
      <c r="I48" s="272"/>
      <c r="J48" s="272"/>
      <c r="K48" s="270"/>
    </row>
    <row r="49" spans="2:11" ht="15" customHeight="1">
      <c r="B49" s="273"/>
      <c r="C49" s="275"/>
      <c r="D49" s="272" t="s">
        <v>567</v>
      </c>
      <c r="E49" s="272"/>
      <c r="F49" s="272"/>
      <c r="G49" s="272"/>
      <c r="H49" s="272"/>
      <c r="I49" s="272"/>
      <c r="J49" s="272"/>
      <c r="K49" s="270"/>
    </row>
    <row r="50" spans="2:11" ht="25.5" customHeight="1">
      <c r="B50" s="268"/>
      <c r="C50" s="269" t="s">
        <v>568</v>
      </c>
      <c r="D50" s="269"/>
      <c r="E50" s="269"/>
      <c r="F50" s="269"/>
      <c r="G50" s="269"/>
      <c r="H50" s="269"/>
      <c r="I50" s="269"/>
      <c r="J50" s="269"/>
      <c r="K50" s="270"/>
    </row>
    <row r="51" spans="2:11" ht="5.25" customHeight="1">
      <c r="B51" s="268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>
      <c r="B52" s="268"/>
      <c r="C52" s="272" t="s">
        <v>569</v>
      </c>
      <c r="D52" s="272"/>
      <c r="E52" s="272"/>
      <c r="F52" s="272"/>
      <c r="G52" s="272"/>
      <c r="H52" s="272"/>
      <c r="I52" s="272"/>
      <c r="J52" s="272"/>
      <c r="K52" s="270"/>
    </row>
    <row r="53" spans="2:11" ht="15" customHeight="1">
      <c r="B53" s="268"/>
      <c r="C53" s="272" t="s">
        <v>570</v>
      </c>
      <c r="D53" s="272"/>
      <c r="E53" s="272"/>
      <c r="F53" s="272"/>
      <c r="G53" s="272"/>
      <c r="H53" s="272"/>
      <c r="I53" s="272"/>
      <c r="J53" s="272"/>
      <c r="K53" s="270"/>
    </row>
    <row r="54" spans="2:11" ht="12.75" customHeight="1">
      <c r="B54" s="268"/>
      <c r="C54" s="274"/>
      <c r="D54" s="274"/>
      <c r="E54" s="274"/>
      <c r="F54" s="274"/>
      <c r="G54" s="274"/>
      <c r="H54" s="274"/>
      <c r="I54" s="274"/>
      <c r="J54" s="274"/>
      <c r="K54" s="270"/>
    </row>
    <row r="55" spans="2:11" ht="15" customHeight="1">
      <c r="B55" s="268"/>
      <c r="C55" s="272" t="s">
        <v>571</v>
      </c>
      <c r="D55" s="272"/>
      <c r="E55" s="272"/>
      <c r="F55" s="272"/>
      <c r="G55" s="272"/>
      <c r="H55" s="272"/>
      <c r="I55" s="272"/>
      <c r="J55" s="272"/>
      <c r="K55" s="270"/>
    </row>
    <row r="56" spans="2:11" ht="15" customHeight="1">
      <c r="B56" s="268"/>
      <c r="C56" s="275"/>
      <c r="D56" s="272" t="s">
        <v>572</v>
      </c>
      <c r="E56" s="272"/>
      <c r="F56" s="272"/>
      <c r="G56" s="272"/>
      <c r="H56" s="272"/>
      <c r="I56" s="272"/>
      <c r="J56" s="272"/>
      <c r="K56" s="270"/>
    </row>
    <row r="57" spans="2:11" ht="15" customHeight="1">
      <c r="B57" s="268"/>
      <c r="C57" s="275"/>
      <c r="D57" s="272" t="s">
        <v>573</v>
      </c>
      <c r="E57" s="272"/>
      <c r="F57" s="272"/>
      <c r="G57" s="272"/>
      <c r="H57" s="272"/>
      <c r="I57" s="272"/>
      <c r="J57" s="272"/>
      <c r="K57" s="270"/>
    </row>
    <row r="58" spans="2:11" ht="15" customHeight="1">
      <c r="B58" s="268"/>
      <c r="C58" s="275"/>
      <c r="D58" s="272" t="s">
        <v>574</v>
      </c>
      <c r="E58" s="272"/>
      <c r="F58" s="272"/>
      <c r="G58" s="272"/>
      <c r="H58" s="272"/>
      <c r="I58" s="272"/>
      <c r="J58" s="272"/>
      <c r="K58" s="270"/>
    </row>
    <row r="59" spans="2:11" ht="15" customHeight="1">
      <c r="B59" s="268"/>
      <c r="C59" s="275"/>
      <c r="D59" s="272" t="s">
        <v>575</v>
      </c>
      <c r="E59" s="272"/>
      <c r="F59" s="272"/>
      <c r="G59" s="272"/>
      <c r="H59" s="272"/>
      <c r="I59" s="272"/>
      <c r="J59" s="272"/>
      <c r="K59" s="270"/>
    </row>
    <row r="60" spans="2:11" ht="15" customHeight="1">
      <c r="B60" s="268"/>
      <c r="C60" s="275"/>
      <c r="D60" s="278" t="s">
        <v>576</v>
      </c>
      <c r="E60" s="278"/>
      <c r="F60" s="278"/>
      <c r="G60" s="278"/>
      <c r="H60" s="278"/>
      <c r="I60" s="278"/>
      <c r="J60" s="278"/>
      <c r="K60" s="270"/>
    </row>
    <row r="61" spans="2:11" ht="15" customHeight="1">
      <c r="B61" s="268"/>
      <c r="C61" s="275"/>
      <c r="D61" s="272" t="s">
        <v>577</v>
      </c>
      <c r="E61" s="272"/>
      <c r="F61" s="272"/>
      <c r="G61" s="272"/>
      <c r="H61" s="272"/>
      <c r="I61" s="272"/>
      <c r="J61" s="272"/>
      <c r="K61" s="270"/>
    </row>
    <row r="62" spans="2:11" ht="12.75" customHeight="1">
      <c r="B62" s="268"/>
      <c r="C62" s="275"/>
      <c r="D62" s="275"/>
      <c r="E62" s="279"/>
      <c r="F62" s="275"/>
      <c r="G62" s="275"/>
      <c r="H62" s="275"/>
      <c r="I62" s="275"/>
      <c r="J62" s="275"/>
      <c r="K62" s="270"/>
    </row>
    <row r="63" spans="2:11" ht="15" customHeight="1">
      <c r="B63" s="268"/>
      <c r="C63" s="275"/>
      <c r="D63" s="272" t="s">
        <v>578</v>
      </c>
      <c r="E63" s="272"/>
      <c r="F63" s="272"/>
      <c r="G63" s="272"/>
      <c r="H63" s="272"/>
      <c r="I63" s="272"/>
      <c r="J63" s="272"/>
      <c r="K63" s="270"/>
    </row>
    <row r="64" spans="2:11" ht="15" customHeight="1">
      <c r="B64" s="268"/>
      <c r="C64" s="275"/>
      <c r="D64" s="278" t="s">
        <v>579</v>
      </c>
      <c r="E64" s="278"/>
      <c r="F64" s="278"/>
      <c r="G64" s="278"/>
      <c r="H64" s="278"/>
      <c r="I64" s="278"/>
      <c r="J64" s="278"/>
      <c r="K64" s="270"/>
    </row>
    <row r="65" spans="2:11" ht="15" customHeight="1">
      <c r="B65" s="268"/>
      <c r="C65" s="275"/>
      <c r="D65" s="272" t="s">
        <v>580</v>
      </c>
      <c r="E65" s="272"/>
      <c r="F65" s="272"/>
      <c r="G65" s="272"/>
      <c r="H65" s="272"/>
      <c r="I65" s="272"/>
      <c r="J65" s="272"/>
      <c r="K65" s="270"/>
    </row>
    <row r="66" spans="2:11" ht="15" customHeight="1">
      <c r="B66" s="268"/>
      <c r="C66" s="275"/>
      <c r="D66" s="272" t="s">
        <v>581</v>
      </c>
      <c r="E66" s="272"/>
      <c r="F66" s="272"/>
      <c r="G66" s="272"/>
      <c r="H66" s="272"/>
      <c r="I66" s="272"/>
      <c r="J66" s="272"/>
      <c r="K66" s="270"/>
    </row>
    <row r="67" spans="2:11" ht="15" customHeight="1">
      <c r="B67" s="268"/>
      <c r="C67" s="275"/>
      <c r="D67" s="272" t="s">
        <v>582</v>
      </c>
      <c r="E67" s="272"/>
      <c r="F67" s="272"/>
      <c r="G67" s="272"/>
      <c r="H67" s="272"/>
      <c r="I67" s="272"/>
      <c r="J67" s="272"/>
      <c r="K67" s="270"/>
    </row>
    <row r="68" spans="2:11" ht="15" customHeight="1">
      <c r="B68" s="268"/>
      <c r="C68" s="275"/>
      <c r="D68" s="272" t="s">
        <v>583</v>
      </c>
      <c r="E68" s="272"/>
      <c r="F68" s="272"/>
      <c r="G68" s="272"/>
      <c r="H68" s="272"/>
      <c r="I68" s="272"/>
      <c r="J68" s="272"/>
      <c r="K68" s="270"/>
    </row>
    <row r="69" spans="2:11" ht="12.75" customHeight="1">
      <c r="B69" s="280"/>
      <c r="C69" s="281"/>
      <c r="D69" s="281"/>
      <c r="E69" s="281"/>
      <c r="F69" s="281"/>
      <c r="G69" s="281"/>
      <c r="H69" s="281"/>
      <c r="I69" s="281"/>
      <c r="J69" s="281"/>
      <c r="K69" s="282"/>
    </row>
    <row r="70" spans="2:11" ht="18.75" customHeight="1">
      <c r="B70" s="283"/>
      <c r="C70" s="283"/>
      <c r="D70" s="283"/>
      <c r="E70" s="283"/>
      <c r="F70" s="283"/>
      <c r="G70" s="283"/>
      <c r="H70" s="283"/>
      <c r="I70" s="283"/>
      <c r="J70" s="283"/>
      <c r="K70" s="284"/>
    </row>
    <row r="71" spans="2:11" ht="18.75" customHeight="1">
      <c r="B71" s="284"/>
      <c r="C71" s="284"/>
      <c r="D71" s="284"/>
      <c r="E71" s="284"/>
      <c r="F71" s="284"/>
      <c r="G71" s="284"/>
      <c r="H71" s="284"/>
      <c r="I71" s="284"/>
      <c r="J71" s="284"/>
      <c r="K71" s="284"/>
    </row>
    <row r="72" spans="2:11" ht="7.5" customHeight="1">
      <c r="B72" s="285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ht="45" customHeight="1">
      <c r="B73" s="288"/>
      <c r="C73" s="289" t="s">
        <v>519</v>
      </c>
      <c r="D73" s="289"/>
      <c r="E73" s="289"/>
      <c r="F73" s="289"/>
      <c r="G73" s="289"/>
      <c r="H73" s="289"/>
      <c r="I73" s="289"/>
      <c r="J73" s="289"/>
      <c r="K73" s="290"/>
    </row>
    <row r="74" spans="2:11" ht="17.25" customHeight="1">
      <c r="B74" s="288"/>
      <c r="C74" s="291" t="s">
        <v>584</v>
      </c>
      <c r="D74" s="291"/>
      <c r="E74" s="291"/>
      <c r="F74" s="291" t="s">
        <v>585</v>
      </c>
      <c r="G74" s="292"/>
      <c r="H74" s="291" t="s">
        <v>110</v>
      </c>
      <c r="I74" s="291" t="s">
        <v>57</v>
      </c>
      <c r="J74" s="291" t="s">
        <v>586</v>
      </c>
      <c r="K74" s="290"/>
    </row>
    <row r="75" spans="2:11" ht="17.25" customHeight="1">
      <c r="B75" s="288"/>
      <c r="C75" s="293" t="s">
        <v>587</v>
      </c>
      <c r="D75" s="293"/>
      <c r="E75" s="293"/>
      <c r="F75" s="294" t="s">
        <v>588</v>
      </c>
      <c r="G75" s="295"/>
      <c r="H75" s="293"/>
      <c r="I75" s="293"/>
      <c r="J75" s="293" t="s">
        <v>589</v>
      </c>
      <c r="K75" s="290"/>
    </row>
    <row r="76" spans="2:11" ht="5.25" customHeight="1">
      <c r="B76" s="288"/>
      <c r="C76" s="296"/>
      <c r="D76" s="296"/>
      <c r="E76" s="296"/>
      <c r="F76" s="296"/>
      <c r="G76" s="297"/>
      <c r="H76" s="296"/>
      <c r="I76" s="296"/>
      <c r="J76" s="296"/>
      <c r="K76" s="290"/>
    </row>
    <row r="77" spans="2:11" ht="15" customHeight="1">
      <c r="B77" s="288"/>
      <c r="C77" s="277" t="s">
        <v>53</v>
      </c>
      <c r="D77" s="296"/>
      <c r="E77" s="296"/>
      <c r="F77" s="298" t="s">
        <v>590</v>
      </c>
      <c r="G77" s="297"/>
      <c r="H77" s="277" t="s">
        <v>591</v>
      </c>
      <c r="I77" s="277" t="s">
        <v>592</v>
      </c>
      <c r="J77" s="277">
        <v>20</v>
      </c>
      <c r="K77" s="290"/>
    </row>
    <row r="78" spans="2:11" ht="15" customHeight="1">
      <c r="B78" s="288"/>
      <c r="C78" s="277" t="s">
        <v>593</v>
      </c>
      <c r="D78" s="277"/>
      <c r="E78" s="277"/>
      <c r="F78" s="298" t="s">
        <v>590</v>
      </c>
      <c r="G78" s="297"/>
      <c r="H78" s="277" t="s">
        <v>594</v>
      </c>
      <c r="I78" s="277" t="s">
        <v>592</v>
      </c>
      <c r="J78" s="277">
        <v>120</v>
      </c>
      <c r="K78" s="290"/>
    </row>
    <row r="79" spans="2:11" ht="15" customHeight="1">
      <c r="B79" s="299"/>
      <c r="C79" s="277" t="s">
        <v>595</v>
      </c>
      <c r="D79" s="277"/>
      <c r="E79" s="277"/>
      <c r="F79" s="298" t="s">
        <v>596</v>
      </c>
      <c r="G79" s="297"/>
      <c r="H79" s="277" t="s">
        <v>597</v>
      </c>
      <c r="I79" s="277" t="s">
        <v>592</v>
      </c>
      <c r="J79" s="277">
        <v>50</v>
      </c>
      <c r="K79" s="290"/>
    </row>
    <row r="80" spans="2:11" ht="15" customHeight="1">
      <c r="B80" s="299"/>
      <c r="C80" s="277" t="s">
        <v>598</v>
      </c>
      <c r="D80" s="277"/>
      <c r="E80" s="277"/>
      <c r="F80" s="298" t="s">
        <v>590</v>
      </c>
      <c r="G80" s="297"/>
      <c r="H80" s="277" t="s">
        <v>599</v>
      </c>
      <c r="I80" s="277" t="s">
        <v>600</v>
      </c>
      <c r="J80" s="277"/>
      <c r="K80" s="290"/>
    </row>
    <row r="81" spans="2:11" ht="15" customHeight="1">
      <c r="B81" s="299"/>
      <c r="C81" s="300" t="s">
        <v>601</v>
      </c>
      <c r="D81" s="300"/>
      <c r="E81" s="300"/>
      <c r="F81" s="301" t="s">
        <v>596</v>
      </c>
      <c r="G81" s="300"/>
      <c r="H81" s="300" t="s">
        <v>602</v>
      </c>
      <c r="I81" s="300" t="s">
        <v>592</v>
      </c>
      <c r="J81" s="300">
        <v>15</v>
      </c>
      <c r="K81" s="290"/>
    </row>
    <row r="82" spans="2:11" ht="15" customHeight="1">
      <c r="B82" s="299"/>
      <c r="C82" s="300" t="s">
        <v>603</v>
      </c>
      <c r="D82" s="300"/>
      <c r="E82" s="300"/>
      <c r="F82" s="301" t="s">
        <v>596</v>
      </c>
      <c r="G82" s="300"/>
      <c r="H82" s="300" t="s">
        <v>604</v>
      </c>
      <c r="I82" s="300" t="s">
        <v>592</v>
      </c>
      <c r="J82" s="300">
        <v>15</v>
      </c>
      <c r="K82" s="290"/>
    </row>
    <row r="83" spans="2:11" ht="15" customHeight="1">
      <c r="B83" s="299"/>
      <c r="C83" s="300" t="s">
        <v>605</v>
      </c>
      <c r="D83" s="300"/>
      <c r="E83" s="300"/>
      <c r="F83" s="301" t="s">
        <v>596</v>
      </c>
      <c r="G83" s="300"/>
      <c r="H83" s="300" t="s">
        <v>606</v>
      </c>
      <c r="I83" s="300" t="s">
        <v>592</v>
      </c>
      <c r="J83" s="300">
        <v>20</v>
      </c>
      <c r="K83" s="290"/>
    </row>
    <row r="84" spans="2:11" ht="15" customHeight="1">
      <c r="B84" s="299"/>
      <c r="C84" s="300" t="s">
        <v>607</v>
      </c>
      <c r="D84" s="300"/>
      <c r="E84" s="300"/>
      <c r="F84" s="301" t="s">
        <v>596</v>
      </c>
      <c r="G84" s="300"/>
      <c r="H84" s="300" t="s">
        <v>608</v>
      </c>
      <c r="I84" s="300" t="s">
        <v>592</v>
      </c>
      <c r="J84" s="300">
        <v>20</v>
      </c>
      <c r="K84" s="290"/>
    </row>
    <row r="85" spans="2:11" ht="15" customHeight="1">
      <c r="B85" s="299"/>
      <c r="C85" s="277" t="s">
        <v>609</v>
      </c>
      <c r="D85" s="277"/>
      <c r="E85" s="277"/>
      <c r="F85" s="298" t="s">
        <v>596</v>
      </c>
      <c r="G85" s="297"/>
      <c r="H85" s="277" t="s">
        <v>610</v>
      </c>
      <c r="I85" s="277" t="s">
        <v>592</v>
      </c>
      <c r="J85" s="277">
        <v>50</v>
      </c>
      <c r="K85" s="290"/>
    </row>
    <row r="86" spans="2:11" ht="15" customHeight="1">
      <c r="B86" s="299"/>
      <c r="C86" s="277" t="s">
        <v>611</v>
      </c>
      <c r="D86" s="277"/>
      <c r="E86" s="277"/>
      <c r="F86" s="298" t="s">
        <v>596</v>
      </c>
      <c r="G86" s="297"/>
      <c r="H86" s="277" t="s">
        <v>612</v>
      </c>
      <c r="I86" s="277" t="s">
        <v>592</v>
      </c>
      <c r="J86" s="277">
        <v>20</v>
      </c>
      <c r="K86" s="290"/>
    </row>
    <row r="87" spans="2:11" ht="15" customHeight="1">
      <c r="B87" s="299"/>
      <c r="C87" s="277" t="s">
        <v>613</v>
      </c>
      <c r="D87" s="277"/>
      <c r="E87" s="277"/>
      <c r="F87" s="298" t="s">
        <v>596</v>
      </c>
      <c r="G87" s="297"/>
      <c r="H87" s="277" t="s">
        <v>614</v>
      </c>
      <c r="I87" s="277" t="s">
        <v>592</v>
      </c>
      <c r="J87" s="277">
        <v>20</v>
      </c>
      <c r="K87" s="290"/>
    </row>
    <row r="88" spans="2:11" ht="15" customHeight="1">
      <c r="B88" s="299"/>
      <c r="C88" s="277" t="s">
        <v>615</v>
      </c>
      <c r="D88" s="277"/>
      <c r="E88" s="277"/>
      <c r="F88" s="298" t="s">
        <v>596</v>
      </c>
      <c r="G88" s="297"/>
      <c r="H88" s="277" t="s">
        <v>616</v>
      </c>
      <c r="I88" s="277" t="s">
        <v>592</v>
      </c>
      <c r="J88" s="277">
        <v>50</v>
      </c>
      <c r="K88" s="290"/>
    </row>
    <row r="89" spans="2:11" ht="15" customHeight="1">
      <c r="B89" s="299"/>
      <c r="C89" s="277" t="s">
        <v>617</v>
      </c>
      <c r="D89" s="277"/>
      <c r="E89" s="277"/>
      <c r="F89" s="298" t="s">
        <v>596</v>
      </c>
      <c r="G89" s="297"/>
      <c r="H89" s="277" t="s">
        <v>617</v>
      </c>
      <c r="I89" s="277" t="s">
        <v>592</v>
      </c>
      <c r="J89" s="277">
        <v>50</v>
      </c>
      <c r="K89" s="290"/>
    </row>
    <row r="90" spans="2:11" ht="15" customHeight="1">
      <c r="B90" s="299"/>
      <c r="C90" s="277" t="s">
        <v>115</v>
      </c>
      <c r="D90" s="277"/>
      <c r="E90" s="277"/>
      <c r="F90" s="298" t="s">
        <v>596</v>
      </c>
      <c r="G90" s="297"/>
      <c r="H90" s="277" t="s">
        <v>618</v>
      </c>
      <c r="I90" s="277" t="s">
        <v>592</v>
      </c>
      <c r="J90" s="277">
        <v>255</v>
      </c>
      <c r="K90" s="290"/>
    </row>
    <row r="91" spans="2:11" ht="15" customHeight="1">
      <c r="B91" s="299"/>
      <c r="C91" s="277" t="s">
        <v>619</v>
      </c>
      <c r="D91" s="277"/>
      <c r="E91" s="277"/>
      <c r="F91" s="298" t="s">
        <v>590</v>
      </c>
      <c r="G91" s="297"/>
      <c r="H91" s="277" t="s">
        <v>620</v>
      </c>
      <c r="I91" s="277" t="s">
        <v>621</v>
      </c>
      <c r="J91" s="277"/>
      <c r="K91" s="290"/>
    </row>
    <row r="92" spans="2:11" ht="15" customHeight="1">
      <c r="B92" s="299"/>
      <c r="C92" s="277" t="s">
        <v>622</v>
      </c>
      <c r="D92" s="277"/>
      <c r="E92" s="277"/>
      <c r="F92" s="298" t="s">
        <v>590</v>
      </c>
      <c r="G92" s="297"/>
      <c r="H92" s="277" t="s">
        <v>623</v>
      </c>
      <c r="I92" s="277" t="s">
        <v>624</v>
      </c>
      <c r="J92" s="277"/>
      <c r="K92" s="290"/>
    </row>
    <row r="93" spans="2:11" ht="15" customHeight="1">
      <c r="B93" s="299"/>
      <c r="C93" s="277" t="s">
        <v>625</v>
      </c>
      <c r="D93" s="277"/>
      <c r="E93" s="277"/>
      <c r="F93" s="298" t="s">
        <v>590</v>
      </c>
      <c r="G93" s="297"/>
      <c r="H93" s="277" t="s">
        <v>625</v>
      </c>
      <c r="I93" s="277" t="s">
        <v>624</v>
      </c>
      <c r="J93" s="277"/>
      <c r="K93" s="290"/>
    </row>
    <row r="94" spans="2:11" ht="15" customHeight="1">
      <c r="B94" s="299"/>
      <c r="C94" s="277" t="s">
        <v>38</v>
      </c>
      <c r="D94" s="277"/>
      <c r="E94" s="277"/>
      <c r="F94" s="298" t="s">
        <v>590</v>
      </c>
      <c r="G94" s="297"/>
      <c r="H94" s="277" t="s">
        <v>626</v>
      </c>
      <c r="I94" s="277" t="s">
        <v>624</v>
      </c>
      <c r="J94" s="277"/>
      <c r="K94" s="290"/>
    </row>
    <row r="95" spans="2:11" ht="15" customHeight="1">
      <c r="B95" s="299"/>
      <c r="C95" s="277" t="s">
        <v>48</v>
      </c>
      <c r="D95" s="277"/>
      <c r="E95" s="277"/>
      <c r="F95" s="298" t="s">
        <v>590</v>
      </c>
      <c r="G95" s="297"/>
      <c r="H95" s="277" t="s">
        <v>627</v>
      </c>
      <c r="I95" s="277" t="s">
        <v>624</v>
      </c>
      <c r="J95" s="277"/>
      <c r="K95" s="290"/>
    </row>
    <row r="96" spans="2:11" ht="15" customHeight="1">
      <c r="B96" s="302"/>
      <c r="C96" s="303"/>
      <c r="D96" s="303"/>
      <c r="E96" s="303"/>
      <c r="F96" s="303"/>
      <c r="G96" s="303"/>
      <c r="H96" s="303"/>
      <c r="I96" s="303"/>
      <c r="J96" s="303"/>
      <c r="K96" s="304"/>
    </row>
    <row r="97" spans="2:11" ht="18.75" customHeight="1">
      <c r="B97" s="305"/>
      <c r="C97" s="306"/>
      <c r="D97" s="306"/>
      <c r="E97" s="306"/>
      <c r="F97" s="306"/>
      <c r="G97" s="306"/>
      <c r="H97" s="306"/>
      <c r="I97" s="306"/>
      <c r="J97" s="306"/>
      <c r="K97" s="305"/>
    </row>
    <row r="98" spans="2:11" ht="18.75" customHeight="1">
      <c r="B98" s="284"/>
      <c r="C98" s="284"/>
      <c r="D98" s="284"/>
      <c r="E98" s="284"/>
      <c r="F98" s="284"/>
      <c r="G98" s="284"/>
      <c r="H98" s="284"/>
      <c r="I98" s="284"/>
      <c r="J98" s="284"/>
      <c r="K98" s="284"/>
    </row>
    <row r="99" spans="2:11" ht="7.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7"/>
    </row>
    <row r="100" spans="2:11" ht="45" customHeight="1">
      <c r="B100" s="288"/>
      <c r="C100" s="289" t="s">
        <v>628</v>
      </c>
      <c r="D100" s="289"/>
      <c r="E100" s="289"/>
      <c r="F100" s="289"/>
      <c r="G100" s="289"/>
      <c r="H100" s="289"/>
      <c r="I100" s="289"/>
      <c r="J100" s="289"/>
      <c r="K100" s="290"/>
    </row>
    <row r="101" spans="2:11" ht="17.25" customHeight="1">
      <c r="B101" s="288"/>
      <c r="C101" s="291" t="s">
        <v>584</v>
      </c>
      <c r="D101" s="291"/>
      <c r="E101" s="291"/>
      <c r="F101" s="291" t="s">
        <v>585</v>
      </c>
      <c r="G101" s="292"/>
      <c r="H101" s="291" t="s">
        <v>110</v>
      </c>
      <c r="I101" s="291" t="s">
        <v>57</v>
      </c>
      <c r="J101" s="291" t="s">
        <v>586</v>
      </c>
      <c r="K101" s="290"/>
    </row>
    <row r="102" spans="2:11" ht="17.25" customHeight="1">
      <c r="B102" s="288"/>
      <c r="C102" s="293" t="s">
        <v>587</v>
      </c>
      <c r="D102" s="293"/>
      <c r="E102" s="293"/>
      <c r="F102" s="294" t="s">
        <v>588</v>
      </c>
      <c r="G102" s="295"/>
      <c r="H102" s="293"/>
      <c r="I102" s="293"/>
      <c r="J102" s="293" t="s">
        <v>589</v>
      </c>
      <c r="K102" s="290"/>
    </row>
    <row r="103" spans="2:11" ht="5.25" customHeight="1">
      <c r="B103" s="288"/>
      <c r="C103" s="291"/>
      <c r="D103" s="291"/>
      <c r="E103" s="291"/>
      <c r="F103" s="291"/>
      <c r="G103" s="307"/>
      <c r="H103" s="291"/>
      <c r="I103" s="291"/>
      <c r="J103" s="291"/>
      <c r="K103" s="290"/>
    </row>
    <row r="104" spans="2:11" ht="15" customHeight="1">
      <c r="B104" s="288"/>
      <c r="C104" s="277" t="s">
        <v>53</v>
      </c>
      <c r="D104" s="296"/>
      <c r="E104" s="296"/>
      <c r="F104" s="298" t="s">
        <v>590</v>
      </c>
      <c r="G104" s="307"/>
      <c r="H104" s="277" t="s">
        <v>629</v>
      </c>
      <c r="I104" s="277" t="s">
        <v>592</v>
      </c>
      <c r="J104" s="277">
        <v>20</v>
      </c>
      <c r="K104" s="290"/>
    </row>
    <row r="105" spans="2:11" ht="15" customHeight="1">
      <c r="B105" s="288"/>
      <c r="C105" s="277" t="s">
        <v>593</v>
      </c>
      <c r="D105" s="277"/>
      <c r="E105" s="277"/>
      <c r="F105" s="298" t="s">
        <v>590</v>
      </c>
      <c r="G105" s="277"/>
      <c r="H105" s="277" t="s">
        <v>629</v>
      </c>
      <c r="I105" s="277" t="s">
        <v>592</v>
      </c>
      <c r="J105" s="277">
        <v>120</v>
      </c>
      <c r="K105" s="290"/>
    </row>
    <row r="106" spans="2:11" ht="15" customHeight="1">
      <c r="B106" s="299"/>
      <c r="C106" s="277" t="s">
        <v>595</v>
      </c>
      <c r="D106" s="277"/>
      <c r="E106" s="277"/>
      <c r="F106" s="298" t="s">
        <v>596</v>
      </c>
      <c r="G106" s="277"/>
      <c r="H106" s="277" t="s">
        <v>629</v>
      </c>
      <c r="I106" s="277" t="s">
        <v>592</v>
      </c>
      <c r="J106" s="277">
        <v>50</v>
      </c>
      <c r="K106" s="290"/>
    </row>
    <row r="107" spans="2:11" ht="15" customHeight="1">
      <c r="B107" s="299"/>
      <c r="C107" s="277" t="s">
        <v>598</v>
      </c>
      <c r="D107" s="277"/>
      <c r="E107" s="277"/>
      <c r="F107" s="298" t="s">
        <v>590</v>
      </c>
      <c r="G107" s="277"/>
      <c r="H107" s="277" t="s">
        <v>629</v>
      </c>
      <c r="I107" s="277" t="s">
        <v>600</v>
      </c>
      <c r="J107" s="277"/>
      <c r="K107" s="290"/>
    </row>
    <row r="108" spans="2:11" ht="15" customHeight="1">
      <c r="B108" s="299"/>
      <c r="C108" s="277" t="s">
        <v>609</v>
      </c>
      <c r="D108" s="277"/>
      <c r="E108" s="277"/>
      <c r="F108" s="298" t="s">
        <v>596</v>
      </c>
      <c r="G108" s="277"/>
      <c r="H108" s="277" t="s">
        <v>629</v>
      </c>
      <c r="I108" s="277" t="s">
        <v>592</v>
      </c>
      <c r="J108" s="277">
        <v>50</v>
      </c>
      <c r="K108" s="290"/>
    </row>
    <row r="109" spans="2:11" ht="15" customHeight="1">
      <c r="B109" s="299"/>
      <c r="C109" s="277" t="s">
        <v>617</v>
      </c>
      <c r="D109" s="277"/>
      <c r="E109" s="277"/>
      <c r="F109" s="298" t="s">
        <v>596</v>
      </c>
      <c r="G109" s="277"/>
      <c r="H109" s="277" t="s">
        <v>629</v>
      </c>
      <c r="I109" s="277" t="s">
        <v>592</v>
      </c>
      <c r="J109" s="277">
        <v>50</v>
      </c>
      <c r="K109" s="290"/>
    </row>
    <row r="110" spans="2:11" ht="15" customHeight="1">
      <c r="B110" s="299"/>
      <c r="C110" s="277" t="s">
        <v>615</v>
      </c>
      <c r="D110" s="277"/>
      <c r="E110" s="277"/>
      <c r="F110" s="298" t="s">
        <v>596</v>
      </c>
      <c r="G110" s="277"/>
      <c r="H110" s="277" t="s">
        <v>629</v>
      </c>
      <c r="I110" s="277" t="s">
        <v>592</v>
      </c>
      <c r="J110" s="277">
        <v>50</v>
      </c>
      <c r="K110" s="290"/>
    </row>
    <row r="111" spans="2:11" ht="15" customHeight="1">
      <c r="B111" s="299"/>
      <c r="C111" s="277" t="s">
        <v>53</v>
      </c>
      <c r="D111" s="277"/>
      <c r="E111" s="277"/>
      <c r="F111" s="298" t="s">
        <v>590</v>
      </c>
      <c r="G111" s="277"/>
      <c r="H111" s="277" t="s">
        <v>630</v>
      </c>
      <c r="I111" s="277" t="s">
        <v>592</v>
      </c>
      <c r="J111" s="277">
        <v>20</v>
      </c>
      <c r="K111" s="290"/>
    </row>
    <row r="112" spans="2:11" ht="15" customHeight="1">
      <c r="B112" s="299"/>
      <c r="C112" s="277" t="s">
        <v>631</v>
      </c>
      <c r="D112" s="277"/>
      <c r="E112" s="277"/>
      <c r="F112" s="298" t="s">
        <v>590</v>
      </c>
      <c r="G112" s="277"/>
      <c r="H112" s="277" t="s">
        <v>632</v>
      </c>
      <c r="I112" s="277" t="s">
        <v>592</v>
      </c>
      <c r="J112" s="277">
        <v>120</v>
      </c>
      <c r="K112" s="290"/>
    </row>
    <row r="113" spans="2:11" ht="15" customHeight="1">
      <c r="B113" s="299"/>
      <c r="C113" s="277" t="s">
        <v>38</v>
      </c>
      <c r="D113" s="277"/>
      <c r="E113" s="277"/>
      <c r="F113" s="298" t="s">
        <v>590</v>
      </c>
      <c r="G113" s="277"/>
      <c r="H113" s="277" t="s">
        <v>633</v>
      </c>
      <c r="I113" s="277" t="s">
        <v>624</v>
      </c>
      <c r="J113" s="277"/>
      <c r="K113" s="290"/>
    </row>
    <row r="114" spans="2:11" ht="15" customHeight="1">
      <c r="B114" s="299"/>
      <c r="C114" s="277" t="s">
        <v>48</v>
      </c>
      <c r="D114" s="277"/>
      <c r="E114" s="277"/>
      <c r="F114" s="298" t="s">
        <v>590</v>
      </c>
      <c r="G114" s="277"/>
      <c r="H114" s="277" t="s">
        <v>634</v>
      </c>
      <c r="I114" s="277" t="s">
        <v>624</v>
      </c>
      <c r="J114" s="277"/>
      <c r="K114" s="290"/>
    </row>
    <row r="115" spans="2:11" ht="15" customHeight="1">
      <c r="B115" s="299"/>
      <c r="C115" s="277" t="s">
        <v>57</v>
      </c>
      <c r="D115" s="277"/>
      <c r="E115" s="277"/>
      <c r="F115" s="298" t="s">
        <v>590</v>
      </c>
      <c r="G115" s="277"/>
      <c r="H115" s="277" t="s">
        <v>635</v>
      </c>
      <c r="I115" s="277" t="s">
        <v>636</v>
      </c>
      <c r="J115" s="277"/>
      <c r="K115" s="290"/>
    </row>
    <row r="116" spans="2:11" ht="15" customHeight="1">
      <c r="B116" s="302"/>
      <c r="C116" s="308"/>
      <c r="D116" s="308"/>
      <c r="E116" s="308"/>
      <c r="F116" s="308"/>
      <c r="G116" s="308"/>
      <c r="H116" s="308"/>
      <c r="I116" s="308"/>
      <c r="J116" s="308"/>
      <c r="K116" s="304"/>
    </row>
    <row r="117" spans="2:11" ht="18.75" customHeight="1">
      <c r="B117" s="309"/>
      <c r="C117" s="274"/>
      <c r="D117" s="274"/>
      <c r="E117" s="274"/>
      <c r="F117" s="310"/>
      <c r="G117" s="274"/>
      <c r="H117" s="274"/>
      <c r="I117" s="274"/>
      <c r="J117" s="274"/>
      <c r="K117" s="309"/>
    </row>
    <row r="118" spans="2:11" ht="18.75" customHeight="1"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</row>
    <row r="119" spans="2:11" ht="7.5" customHeight="1">
      <c r="B119" s="311"/>
      <c r="C119" s="312"/>
      <c r="D119" s="312"/>
      <c r="E119" s="312"/>
      <c r="F119" s="312"/>
      <c r="G119" s="312"/>
      <c r="H119" s="312"/>
      <c r="I119" s="312"/>
      <c r="J119" s="312"/>
      <c r="K119" s="313"/>
    </row>
    <row r="120" spans="2:11" ht="45" customHeight="1">
      <c r="B120" s="314"/>
      <c r="C120" s="265" t="s">
        <v>637</v>
      </c>
      <c r="D120" s="265"/>
      <c r="E120" s="265"/>
      <c r="F120" s="265"/>
      <c r="G120" s="265"/>
      <c r="H120" s="265"/>
      <c r="I120" s="265"/>
      <c r="J120" s="265"/>
      <c r="K120" s="315"/>
    </row>
    <row r="121" spans="2:11" ht="17.25" customHeight="1">
      <c r="B121" s="316"/>
      <c r="C121" s="291" t="s">
        <v>584</v>
      </c>
      <c r="D121" s="291"/>
      <c r="E121" s="291"/>
      <c r="F121" s="291" t="s">
        <v>585</v>
      </c>
      <c r="G121" s="292"/>
      <c r="H121" s="291" t="s">
        <v>110</v>
      </c>
      <c r="I121" s="291" t="s">
        <v>57</v>
      </c>
      <c r="J121" s="291" t="s">
        <v>586</v>
      </c>
      <c r="K121" s="317"/>
    </row>
    <row r="122" spans="2:11" ht="17.25" customHeight="1">
      <c r="B122" s="316"/>
      <c r="C122" s="293" t="s">
        <v>587</v>
      </c>
      <c r="D122" s="293"/>
      <c r="E122" s="293"/>
      <c r="F122" s="294" t="s">
        <v>588</v>
      </c>
      <c r="G122" s="295"/>
      <c r="H122" s="293"/>
      <c r="I122" s="293"/>
      <c r="J122" s="293" t="s">
        <v>589</v>
      </c>
      <c r="K122" s="317"/>
    </row>
    <row r="123" spans="2:11" ht="5.25" customHeight="1">
      <c r="B123" s="318"/>
      <c r="C123" s="296"/>
      <c r="D123" s="296"/>
      <c r="E123" s="296"/>
      <c r="F123" s="296"/>
      <c r="G123" s="277"/>
      <c r="H123" s="296"/>
      <c r="I123" s="296"/>
      <c r="J123" s="296"/>
      <c r="K123" s="319"/>
    </row>
    <row r="124" spans="2:11" ht="15" customHeight="1">
      <c r="B124" s="318"/>
      <c r="C124" s="277" t="s">
        <v>593</v>
      </c>
      <c r="D124" s="296"/>
      <c r="E124" s="296"/>
      <c r="F124" s="298" t="s">
        <v>590</v>
      </c>
      <c r="G124" s="277"/>
      <c r="H124" s="277" t="s">
        <v>629</v>
      </c>
      <c r="I124" s="277" t="s">
        <v>592</v>
      </c>
      <c r="J124" s="277">
        <v>120</v>
      </c>
      <c r="K124" s="320"/>
    </row>
    <row r="125" spans="2:11" ht="15" customHeight="1">
      <c r="B125" s="318"/>
      <c r="C125" s="277" t="s">
        <v>638</v>
      </c>
      <c r="D125" s="277"/>
      <c r="E125" s="277"/>
      <c r="F125" s="298" t="s">
        <v>590</v>
      </c>
      <c r="G125" s="277"/>
      <c r="H125" s="277" t="s">
        <v>639</v>
      </c>
      <c r="I125" s="277" t="s">
        <v>592</v>
      </c>
      <c r="J125" s="277" t="s">
        <v>640</v>
      </c>
      <c r="K125" s="320"/>
    </row>
    <row r="126" spans="2:11" ht="15" customHeight="1">
      <c r="B126" s="318"/>
      <c r="C126" s="277" t="s">
        <v>539</v>
      </c>
      <c r="D126" s="277"/>
      <c r="E126" s="277"/>
      <c r="F126" s="298" t="s">
        <v>590</v>
      </c>
      <c r="G126" s="277"/>
      <c r="H126" s="277" t="s">
        <v>641</v>
      </c>
      <c r="I126" s="277" t="s">
        <v>592</v>
      </c>
      <c r="J126" s="277" t="s">
        <v>640</v>
      </c>
      <c r="K126" s="320"/>
    </row>
    <row r="127" spans="2:11" ht="15" customHeight="1">
      <c r="B127" s="318"/>
      <c r="C127" s="277" t="s">
        <v>601</v>
      </c>
      <c r="D127" s="277"/>
      <c r="E127" s="277"/>
      <c r="F127" s="298" t="s">
        <v>596</v>
      </c>
      <c r="G127" s="277"/>
      <c r="H127" s="277" t="s">
        <v>602</v>
      </c>
      <c r="I127" s="277" t="s">
        <v>592</v>
      </c>
      <c r="J127" s="277">
        <v>15</v>
      </c>
      <c r="K127" s="320"/>
    </row>
    <row r="128" spans="2:11" ht="15" customHeight="1">
      <c r="B128" s="318"/>
      <c r="C128" s="300" t="s">
        <v>603</v>
      </c>
      <c r="D128" s="300"/>
      <c r="E128" s="300"/>
      <c r="F128" s="301" t="s">
        <v>596</v>
      </c>
      <c r="G128" s="300"/>
      <c r="H128" s="300" t="s">
        <v>604</v>
      </c>
      <c r="I128" s="300" t="s">
        <v>592</v>
      </c>
      <c r="J128" s="300">
        <v>15</v>
      </c>
      <c r="K128" s="320"/>
    </row>
    <row r="129" spans="2:11" ht="15" customHeight="1">
      <c r="B129" s="318"/>
      <c r="C129" s="300" t="s">
        <v>605</v>
      </c>
      <c r="D129" s="300"/>
      <c r="E129" s="300"/>
      <c r="F129" s="301" t="s">
        <v>596</v>
      </c>
      <c r="G129" s="300"/>
      <c r="H129" s="300" t="s">
        <v>606</v>
      </c>
      <c r="I129" s="300" t="s">
        <v>592</v>
      </c>
      <c r="J129" s="300">
        <v>20</v>
      </c>
      <c r="K129" s="320"/>
    </row>
    <row r="130" spans="2:11" ht="15" customHeight="1">
      <c r="B130" s="318"/>
      <c r="C130" s="300" t="s">
        <v>607</v>
      </c>
      <c r="D130" s="300"/>
      <c r="E130" s="300"/>
      <c r="F130" s="301" t="s">
        <v>596</v>
      </c>
      <c r="G130" s="300"/>
      <c r="H130" s="300" t="s">
        <v>608</v>
      </c>
      <c r="I130" s="300" t="s">
        <v>592</v>
      </c>
      <c r="J130" s="300">
        <v>20</v>
      </c>
      <c r="K130" s="320"/>
    </row>
    <row r="131" spans="2:11" ht="15" customHeight="1">
      <c r="B131" s="318"/>
      <c r="C131" s="277" t="s">
        <v>595</v>
      </c>
      <c r="D131" s="277"/>
      <c r="E131" s="277"/>
      <c r="F131" s="298" t="s">
        <v>596</v>
      </c>
      <c r="G131" s="277"/>
      <c r="H131" s="277" t="s">
        <v>629</v>
      </c>
      <c r="I131" s="277" t="s">
        <v>592</v>
      </c>
      <c r="J131" s="277">
        <v>50</v>
      </c>
      <c r="K131" s="320"/>
    </row>
    <row r="132" spans="2:11" ht="15" customHeight="1">
      <c r="B132" s="318"/>
      <c r="C132" s="277" t="s">
        <v>609</v>
      </c>
      <c r="D132" s="277"/>
      <c r="E132" s="277"/>
      <c r="F132" s="298" t="s">
        <v>596</v>
      </c>
      <c r="G132" s="277"/>
      <c r="H132" s="277" t="s">
        <v>629</v>
      </c>
      <c r="I132" s="277" t="s">
        <v>592</v>
      </c>
      <c r="J132" s="277">
        <v>50</v>
      </c>
      <c r="K132" s="320"/>
    </row>
    <row r="133" spans="2:11" ht="15" customHeight="1">
      <c r="B133" s="318"/>
      <c r="C133" s="277" t="s">
        <v>615</v>
      </c>
      <c r="D133" s="277"/>
      <c r="E133" s="277"/>
      <c r="F133" s="298" t="s">
        <v>596</v>
      </c>
      <c r="G133" s="277"/>
      <c r="H133" s="277" t="s">
        <v>629</v>
      </c>
      <c r="I133" s="277" t="s">
        <v>592</v>
      </c>
      <c r="J133" s="277">
        <v>50</v>
      </c>
      <c r="K133" s="320"/>
    </row>
    <row r="134" spans="2:11" ht="15" customHeight="1">
      <c r="B134" s="318"/>
      <c r="C134" s="277" t="s">
        <v>617</v>
      </c>
      <c r="D134" s="277"/>
      <c r="E134" s="277"/>
      <c r="F134" s="298" t="s">
        <v>596</v>
      </c>
      <c r="G134" s="277"/>
      <c r="H134" s="277" t="s">
        <v>629</v>
      </c>
      <c r="I134" s="277" t="s">
        <v>592</v>
      </c>
      <c r="J134" s="277">
        <v>50</v>
      </c>
      <c r="K134" s="320"/>
    </row>
    <row r="135" spans="2:11" ht="15" customHeight="1">
      <c r="B135" s="318"/>
      <c r="C135" s="277" t="s">
        <v>115</v>
      </c>
      <c r="D135" s="277"/>
      <c r="E135" s="277"/>
      <c r="F135" s="298" t="s">
        <v>596</v>
      </c>
      <c r="G135" s="277"/>
      <c r="H135" s="277" t="s">
        <v>642</v>
      </c>
      <c r="I135" s="277" t="s">
        <v>592</v>
      </c>
      <c r="J135" s="277">
        <v>255</v>
      </c>
      <c r="K135" s="320"/>
    </row>
    <row r="136" spans="2:11" ht="15" customHeight="1">
      <c r="B136" s="318"/>
      <c r="C136" s="277" t="s">
        <v>619</v>
      </c>
      <c r="D136" s="277"/>
      <c r="E136" s="277"/>
      <c r="F136" s="298" t="s">
        <v>590</v>
      </c>
      <c r="G136" s="277"/>
      <c r="H136" s="277" t="s">
        <v>643</v>
      </c>
      <c r="I136" s="277" t="s">
        <v>621</v>
      </c>
      <c r="J136" s="277"/>
      <c r="K136" s="320"/>
    </row>
    <row r="137" spans="2:11" ht="15" customHeight="1">
      <c r="B137" s="318"/>
      <c r="C137" s="277" t="s">
        <v>622</v>
      </c>
      <c r="D137" s="277"/>
      <c r="E137" s="277"/>
      <c r="F137" s="298" t="s">
        <v>590</v>
      </c>
      <c r="G137" s="277"/>
      <c r="H137" s="277" t="s">
        <v>644</v>
      </c>
      <c r="I137" s="277" t="s">
        <v>624</v>
      </c>
      <c r="J137" s="277"/>
      <c r="K137" s="320"/>
    </row>
    <row r="138" spans="2:11" ht="15" customHeight="1">
      <c r="B138" s="318"/>
      <c r="C138" s="277" t="s">
        <v>625</v>
      </c>
      <c r="D138" s="277"/>
      <c r="E138" s="277"/>
      <c r="F138" s="298" t="s">
        <v>590</v>
      </c>
      <c r="G138" s="277"/>
      <c r="H138" s="277" t="s">
        <v>625</v>
      </c>
      <c r="I138" s="277" t="s">
        <v>624</v>
      </c>
      <c r="J138" s="277"/>
      <c r="K138" s="320"/>
    </row>
    <row r="139" spans="2:11" ht="15" customHeight="1">
      <c r="B139" s="318"/>
      <c r="C139" s="277" t="s">
        <v>38</v>
      </c>
      <c r="D139" s="277"/>
      <c r="E139" s="277"/>
      <c r="F139" s="298" t="s">
        <v>590</v>
      </c>
      <c r="G139" s="277"/>
      <c r="H139" s="277" t="s">
        <v>645</v>
      </c>
      <c r="I139" s="277" t="s">
        <v>624</v>
      </c>
      <c r="J139" s="277"/>
      <c r="K139" s="320"/>
    </row>
    <row r="140" spans="2:11" ht="15" customHeight="1">
      <c r="B140" s="318"/>
      <c r="C140" s="277" t="s">
        <v>646</v>
      </c>
      <c r="D140" s="277"/>
      <c r="E140" s="277"/>
      <c r="F140" s="298" t="s">
        <v>590</v>
      </c>
      <c r="G140" s="277"/>
      <c r="H140" s="277" t="s">
        <v>647</v>
      </c>
      <c r="I140" s="277" t="s">
        <v>624</v>
      </c>
      <c r="J140" s="277"/>
      <c r="K140" s="320"/>
    </row>
    <row r="141" spans="2:11" ht="15" customHeight="1">
      <c r="B141" s="321"/>
      <c r="C141" s="322"/>
      <c r="D141" s="322"/>
      <c r="E141" s="322"/>
      <c r="F141" s="322"/>
      <c r="G141" s="322"/>
      <c r="H141" s="322"/>
      <c r="I141" s="322"/>
      <c r="J141" s="322"/>
      <c r="K141" s="323"/>
    </row>
    <row r="142" spans="2:11" ht="18.75" customHeight="1">
      <c r="B142" s="274"/>
      <c r="C142" s="274"/>
      <c r="D142" s="274"/>
      <c r="E142" s="274"/>
      <c r="F142" s="310"/>
      <c r="G142" s="274"/>
      <c r="H142" s="274"/>
      <c r="I142" s="274"/>
      <c r="J142" s="274"/>
      <c r="K142" s="274"/>
    </row>
    <row r="143" spans="2:11" ht="18.75" customHeight="1"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</row>
    <row r="144" spans="2:11" ht="7.5" customHeight="1">
      <c r="B144" s="285"/>
      <c r="C144" s="286"/>
      <c r="D144" s="286"/>
      <c r="E144" s="286"/>
      <c r="F144" s="286"/>
      <c r="G144" s="286"/>
      <c r="H144" s="286"/>
      <c r="I144" s="286"/>
      <c r="J144" s="286"/>
      <c r="K144" s="287"/>
    </row>
    <row r="145" spans="2:11" ht="45" customHeight="1">
      <c r="B145" s="288"/>
      <c r="C145" s="289" t="s">
        <v>648</v>
      </c>
      <c r="D145" s="289"/>
      <c r="E145" s="289"/>
      <c r="F145" s="289"/>
      <c r="G145" s="289"/>
      <c r="H145" s="289"/>
      <c r="I145" s="289"/>
      <c r="J145" s="289"/>
      <c r="K145" s="290"/>
    </row>
    <row r="146" spans="2:11" ht="17.25" customHeight="1">
      <c r="B146" s="288"/>
      <c r="C146" s="291" t="s">
        <v>584</v>
      </c>
      <c r="D146" s="291"/>
      <c r="E146" s="291"/>
      <c r="F146" s="291" t="s">
        <v>585</v>
      </c>
      <c r="G146" s="292"/>
      <c r="H146" s="291" t="s">
        <v>110</v>
      </c>
      <c r="I146" s="291" t="s">
        <v>57</v>
      </c>
      <c r="J146" s="291" t="s">
        <v>586</v>
      </c>
      <c r="K146" s="290"/>
    </row>
    <row r="147" spans="2:11" ht="17.25" customHeight="1">
      <c r="B147" s="288"/>
      <c r="C147" s="293" t="s">
        <v>587</v>
      </c>
      <c r="D147" s="293"/>
      <c r="E147" s="293"/>
      <c r="F147" s="294" t="s">
        <v>588</v>
      </c>
      <c r="G147" s="295"/>
      <c r="H147" s="293"/>
      <c r="I147" s="293"/>
      <c r="J147" s="293" t="s">
        <v>589</v>
      </c>
      <c r="K147" s="290"/>
    </row>
    <row r="148" spans="2:11" ht="5.25" customHeight="1">
      <c r="B148" s="299"/>
      <c r="C148" s="296"/>
      <c r="D148" s="296"/>
      <c r="E148" s="296"/>
      <c r="F148" s="296"/>
      <c r="G148" s="297"/>
      <c r="H148" s="296"/>
      <c r="I148" s="296"/>
      <c r="J148" s="296"/>
      <c r="K148" s="320"/>
    </row>
    <row r="149" spans="2:11" ht="15" customHeight="1">
      <c r="B149" s="299"/>
      <c r="C149" s="324" t="s">
        <v>593</v>
      </c>
      <c r="D149" s="277"/>
      <c r="E149" s="277"/>
      <c r="F149" s="325" t="s">
        <v>590</v>
      </c>
      <c r="G149" s="277"/>
      <c r="H149" s="324" t="s">
        <v>629</v>
      </c>
      <c r="I149" s="324" t="s">
        <v>592</v>
      </c>
      <c r="J149" s="324">
        <v>120</v>
      </c>
      <c r="K149" s="320"/>
    </row>
    <row r="150" spans="2:11" ht="15" customHeight="1">
      <c r="B150" s="299"/>
      <c r="C150" s="324" t="s">
        <v>638</v>
      </c>
      <c r="D150" s="277"/>
      <c r="E150" s="277"/>
      <c r="F150" s="325" t="s">
        <v>590</v>
      </c>
      <c r="G150" s="277"/>
      <c r="H150" s="324" t="s">
        <v>649</v>
      </c>
      <c r="I150" s="324" t="s">
        <v>592</v>
      </c>
      <c r="J150" s="324" t="s">
        <v>640</v>
      </c>
      <c r="K150" s="320"/>
    </row>
    <row r="151" spans="2:11" ht="15" customHeight="1">
      <c r="B151" s="299"/>
      <c r="C151" s="324" t="s">
        <v>539</v>
      </c>
      <c r="D151" s="277"/>
      <c r="E151" s="277"/>
      <c r="F151" s="325" t="s">
        <v>590</v>
      </c>
      <c r="G151" s="277"/>
      <c r="H151" s="324" t="s">
        <v>650</v>
      </c>
      <c r="I151" s="324" t="s">
        <v>592</v>
      </c>
      <c r="J151" s="324" t="s">
        <v>640</v>
      </c>
      <c r="K151" s="320"/>
    </row>
    <row r="152" spans="2:11" ht="15" customHeight="1">
      <c r="B152" s="299"/>
      <c r="C152" s="324" t="s">
        <v>595</v>
      </c>
      <c r="D152" s="277"/>
      <c r="E152" s="277"/>
      <c r="F152" s="325" t="s">
        <v>596</v>
      </c>
      <c r="G152" s="277"/>
      <c r="H152" s="324" t="s">
        <v>629</v>
      </c>
      <c r="I152" s="324" t="s">
        <v>592</v>
      </c>
      <c r="J152" s="324">
        <v>50</v>
      </c>
      <c r="K152" s="320"/>
    </row>
    <row r="153" spans="2:11" ht="15" customHeight="1">
      <c r="B153" s="299"/>
      <c r="C153" s="324" t="s">
        <v>598</v>
      </c>
      <c r="D153" s="277"/>
      <c r="E153" s="277"/>
      <c r="F153" s="325" t="s">
        <v>590</v>
      </c>
      <c r="G153" s="277"/>
      <c r="H153" s="324" t="s">
        <v>629</v>
      </c>
      <c r="I153" s="324" t="s">
        <v>600</v>
      </c>
      <c r="J153" s="324"/>
      <c r="K153" s="320"/>
    </row>
    <row r="154" spans="2:11" ht="15" customHeight="1">
      <c r="B154" s="299"/>
      <c r="C154" s="324" t="s">
        <v>609</v>
      </c>
      <c r="D154" s="277"/>
      <c r="E154" s="277"/>
      <c r="F154" s="325" t="s">
        <v>596</v>
      </c>
      <c r="G154" s="277"/>
      <c r="H154" s="324" t="s">
        <v>629</v>
      </c>
      <c r="I154" s="324" t="s">
        <v>592</v>
      </c>
      <c r="J154" s="324">
        <v>50</v>
      </c>
      <c r="K154" s="320"/>
    </row>
    <row r="155" spans="2:11" ht="15" customHeight="1">
      <c r="B155" s="299"/>
      <c r="C155" s="324" t="s">
        <v>617</v>
      </c>
      <c r="D155" s="277"/>
      <c r="E155" s="277"/>
      <c r="F155" s="325" t="s">
        <v>596</v>
      </c>
      <c r="G155" s="277"/>
      <c r="H155" s="324" t="s">
        <v>629</v>
      </c>
      <c r="I155" s="324" t="s">
        <v>592</v>
      </c>
      <c r="J155" s="324">
        <v>50</v>
      </c>
      <c r="K155" s="320"/>
    </row>
    <row r="156" spans="2:11" ht="15" customHeight="1">
      <c r="B156" s="299"/>
      <c r="C156" s="324" t="s">
        <v>615</v>
      </c>
      <c r="D156" s="277"/>
      <c r="E156" s="277"/>
      <c r="F156" s="325" t="s">
        <v>596</v>
      </c>
      <c r="G156" s="277"/>
      <c r="H156" s="324" t="s">
        <v>629</v>
      </c>
      <c r="I156" s="324" t="s">
        <v>592</v>
      </c>
      <c r="J156" s="324">
        <v>50</v>
      </c>
      <c r="K156" s="320"/>
    </row>
    <row r="157" spans="2:11" ht="15" customHeight="1">
      <c r="B157" s="299"/>
      <c r="C157" s="324" t="s">
        <v>99</v>
      </c>
      <c r="D157" s="277"/>
      <c r="E157" s="277"/>
      <c r="F157" s="325" t="s">
        <v>590</v>
      </c>
      <c r="G157" s="277"/>
      <c r="H157" s="324" t="s">
        <v>651</v>
      </c>
      <c r="I157" s="324" t="s">
        <v>592</v>
      </c>
      <c r="J157" s="324" t="s">
        <v>652</v>
      </c>
      <c r="K157" s="320"/>
    </row>
    <row r="158" spans="2:11" ht="15" customHeight="1">
      <c r="B158" s="299"/>
      <c r="C158" s="324" t="s">
        <v>653</v>
      </c>
      <c r="D158" s="277"/>
      <c r="E158" s="277"/>
      <c r="F158" s="325" t="s">
        <v>590</v>
      </c>
      <c r="G158" s="277"/>
      <c r="H158" s="324" t="s">
        <v>654</v>
      </c>
      <c r="I158" s="324" t="s">
        <v>624</v>
      </c>
      <c r="J158" s="324"/>
      <c r="K158" s="320"/>
    </row>
    <row r="159" spans="2:11" ht="15" customHeight="1">
      <c r="B159" s="326"/>
      <c r="C159" s="308"/>
      <c r="D159" s="308"/>
      <c r="E159" s="308"/>
      <c r="F159" s="308"/>
      <c r="G159" s="308"/>
      <c r="H159" s="308"/>
      <c r="I159" s="308"/>
      <c r="J159" s="308"/>
      <c r="K159" s="327"/>
    </row>
    <row r="160" spans="2:11" ht="18.75" customHeight="1">
      <c r="B160" s="274"/>
      <c r="C160" s="277"/>
      <c r="D160" s="277"/>
      <c r="E160" s="277"/>
      <c r="F160" s="298"/>
      <c r="G160" s="277"/>
      <c r="H160" s="277"/>
      <c r="I160" s="277"/>
      <c r="J160" s="277"/>
      <c r="K160" s="274"/>
    </row>
    <row r="161" spans="2:11" ht="18.75" customHeight="1"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</row>
    <row r="162" spans="2:11" ht="7.5" customHeight="1">
      <c r="B162" s="261"/>
      <c r="C162" s="262"/>
      <c r="D162" s="262"/>
      <c r="E162" s="262"/>
      <c r="F162" s="262"/>
      <c r="G162" s="262"/>
      <c r="H162" s="262"/>
      <c r="I162" s="262"/>
      <c r="J162" s="262"/>
      <c r="K162" s="263"/>
    </row>
    <row r="163" spans="2:11" ht="45" customHeight="1">
      <c r="B163" s="264"/>
      <c r="C163" s="265" t="s">
        <v>655</v>
      </c>
      <c r="D163" s="265"/>
      <c r="E163" s="265"/>
      <c r="F163" s="265"/>
      <c r="G163" s="265"/>
      <c r="H163" s="265"/>
      <c r="I163" s="265"/>
      <c r="J163" s="265"/>
      <c r="K163" s="266"/>
    </row>
    <row r="164" spans="2:11" ht="17.25" customHeight="1">
      <c r="B164" s="264"/>
      <c r="C164" s="291" t="s">
        <v>584</v>
      </c>
      <c r="D164" s="291"/>
      <c r="E164" s="291"/>
      <c r="F164" s="291" t="s">
        <v>585</v>
      </c>
      <c r="G164" s="328"/>
      <c r="H164" s="329" t="s">
        <v>110</v>
      </c>
      <c r="I164" s="329" t="s">
        <v>57</v>
      </c>
      <c r="J164" s="291" t="s">
        <v>586</v>
      </c>
      <c r="K164" s="266"/>
    </row>
    <row r="165" spans="2:11" ht="17.25" customHeight="1">
      <c r="B165" s="268"/>
      <c r="C165" s="293" t="s">
        <v>587</v>
      </c>
      <c r="D165" s="293"/>
      <c r="E165" s="293"/>
      <c r="F165" s="294" t="s">
        <v>588</v>
      </c>
      <c r="G165" s="330"/>
      <c r="H165" s="331"/>
      <c r="I165" s="331"/>
      <c r="J165" s="293" t="s">
        <v>589</v>
      </c>
      <c r="K165" s="270"/>
    </row>
    <row r="166" spans="2:11" ht="5.25" customHeight="1">
      <c r="B166" s="299"/>
      <c r="C166" s="296"/>
      <c r="D166" s="296"/>
      <c r="E166" s="296"/>
      <c r="F166" s="296"/>
      <c r="G166" s="297"/>
      <c r="H166" s="296"/>
      <c r="I166" s="296"/>
      <c r="J166" s="296"/>
      <c r="K166" s="320"/>
    </row>
    <row r="167" spans="2:11" ht="15" customHeight="1">
      <c r="B167" s="299"/>
      <c r="C167" s="277" t="s">
        <v>593</v>
      </c>
      <c r="D167" s="277"/>
      <c r="E167" s="277"/>
      <c r="F167" s="298" t="s">
        <v>590</v>
      </c>
      <c r="G167" s="277"/>
      <c r="H167" s="277" t="s">
        <v>629</v>
      </c>
      <c r="I167" s="277" t="s">
        <v>592</v>
      </c>
      <c r="J167" s="277">
        <v>120</v>
      </c>
      <c r="K167" s="320"/>
    </row>
    <row r="168" spans="2:11" ht="15" customHeight="1">
      <c r="B168" s="299"/>
      <c r="C168" s="277" t="s">
        <v>638</v>
      </c>
      <c r="D168" s="277"/>
      <c r="E168" s="277"/>
      <c r="F168" s="298" t="s">
        <v>590</v>
      </c>
      <c r="G168" s="277"/>
      <c r="H168" s="277" t="s">
        <v>639</v>
      </c>
      <c r="I168" s="277" t="s">
        <v>592</v>
      </c>
      <c r="J168" s="277" t="s">
        <v>640</v>
      </c>
      <c r="K168" s="320"/>
    </row>
    <row r="169" spans="2:11" ht="15" customHeight="1">
      <c r="B169" s="299"/>
      <c r="C169" s="277" t="s">
        <v>539</v>
      </c>
      <c r="D169" s="277"/>
      <c r="E169" s="277"/>
      <c r="F169" s="298" t="s">
        <v>590</v>
      </c>
      <c r="G169" s="277"/>
      <c r="H169" s="277" t="s">
        <v>656</v>
      </c>
      <c r="I169" s="277" t="s">
        <v>592</v>
      </c>
      <c r="J169" s="277" t="s">
        <v>640</v>
      </c>
      <c r="K169" s="320"/>
    </row>
    <row r="170" spans="2:11" ht="15" customHeight="1">
      <c r="B170" s="299"/>
      <c r="C170" s="277" t="s">
        <v>595</v>
      </c>
      <c r="D170" s="277"/>
      <c r="E170" s="277"/>
      <c r="F170" s="298" t="s">
        <v>596</v>
      </c>
      <c r="G170" s="277"/>
      <c r="H170" s="277" t="s">
        <v>656</v>
      </c>
      <c r="I170" s="277" t="s">
        <v>592</v>
      </c>
      <c r="J170" s="277">
        <v>50</v>
      </c>
      <c r="K170" s="320"/>
    </row>
    <row r="171" spans="2:11" ht="15" customHeight="1">
      <c r="B171" s="299"/>
      <c r="C171" s="277" t="s">
        <v>598</v>
      </c>
      <c r="D171" s="277"/>
      <c r="E171" s="277"/>
      <c r="F171" s="298" t="s">
        <v>590</v>
      </c>
      <c r="G171" s="277"/>
      <c r="H171" s="277" t="s">
        <v>656</v>
      </c>
      <c r="I171" s="277" t="s">
        <v>600</v>
      </c>
      <c r="J171" s="277"/>
      <c r="K171" s="320"/>
    </row>
    <row r="172" spans="2:11" ht="15" customHeight="1">
      <c r="B172" s="299"/>
      <c r="C172" s="277" t="s">
        <v>609</v>
      </c>
      <c r="D172" s="277"/>
      <c r="E172" s="277"/>
      <c r="F172" s="298" t="s">
        <v>596</v>
      </c>
      <c r="G172" s="277"/>
      <c r="H172" s="277" t="s">
        <v>656</v>
      </c>
      <c r="I172" s="277" t="s">
        <v>592</v>
      </c>
      <c r="J172" s="277">
        <v>50</v>
      </c>
      <c r="K172" s="320"/>
    </row>
    <row r="173" spans="2:11" ht="15" customHeight="1">
      <c r="B173" s="299"/>
      <c r="C173" s="277" t="s">
        <v>617</v>
      </c>
      <c r="D173" s="277"/>
      <c r="E173" s="277"/>
      <c r="F173" s="298" t="s">
        <v>596</v>
      </c>
      <c r="G173" s="277"/>
      <c r="H173" s="277" t="s">
        <v>656</v>
      </c>
      <c r="I173" s="277" t="s">
        <v>592</v>
      </c>
      <c r="J173" s="277">
        <v>50</v>
      </c>
      <c r="K173" s="320"/>
    </row>
    <row r="174" spans="2:11" ht="15" customHeight="1">
      <c r="B174" s="299"/>
      <c r="C174" s="277" t="s">
        <v>615</v>
      </c>
      <c r="D174" s="277"/>
      <c r="E174" s="277"/>
      <c r="F174" s="298" t="s">
        <v>596</v>
      </c>
      <c r="G174" s="277"/>
      <c r="H174" s="277" t="s">
        <v>656</v>
      </c>
      <c r="I174" s="277" t="s">
        <v>592</v>
      </c>
      <c r="J174" s="277">
        <v>50</v>
      </c>
      <c r="K174" s="320"/>
    </row>
    <row r="175" spans="2:11" ht="15" customHeight="1">
      <c r="B175" s="299"/>
      <c r="C175" s="277" t="s">
        <v>109</v>
      </c>
      <c r="D175" s="277"/>
      <c r="E175" s="277"/>
      <c r="F175" s="298" t="s">
        <v>590</v>
      </c>
      <c r="G175" s="277"/>
      <c r="H175" s="277" t="s">
        <v>657</v>
      </c>
      <c r="I175" s="277" t="s">
        <v>658</v>
      </c>
      <c r="J175" s="277"/>
      <c r="K175" s="320"/>
    </row>
    <row r="176" spans="2:11" ht="15" customHeight="1">
      <c r="B176" s="299"/>
      <c r="C176" s="277" t="s">
        <v>57</v>
      </c>
      <c r="D176" s="277"/>
      <c r="E176" s="277"/>
      <c r="F176" s="298" t="s">
        <v>590</v>
      </c>
      <c r="G176" s="277"/>
      <c r="H176" s="277" t="s">
        <v>659</v>
      </c>
      <c r="I176" s="277" t="s">
        <v>660</v>
      </c>
      <c r="J176" s="277">
        <v>1</v>
      </c>
      <c r="K176" s="320"/>
    </row>
    <row r="177" spans="2:11" ht="15" customHeight="1">
      <c r="B177" s="299"/>
      <c r="C177" s="277" t="s">
        <v>53</v>
      </c>
      <c r="D177" s="277"/>
      <c r="E177" s="277"/>
      <c r="F177" s="298" t="s">
        <v>590</v>
      </c>
      <c r="G177" s="277"/>
      <c r="H177" s="277" t="s">
        <v>661</v>
      </c>
      <c r="I177" s="277" t="s">
        <v>592</v>
      </c>
      <c r="J177" s="277">
        <v>20</v>
      </c>
      <c r="K177" s="320"/>
    </row>
    <row r="178" spans="2:11" ht="15" customHeight="1">
      <c r="B178" s="299"/>
      <c r="C178" s="277" t="s">
        <v>110</v>
      </c>
      <c r="D178" s="277"/>
      <c r="E178" s="277"/>
      <c r="F178" s="298" t="s">
        <v>590</v>
      </c>
      <c r="G178" s="277"/>
      <c r="H178" s="277" t="s">
        <v>662</v>
      </c>
      <c r="I178" s="277" t="s">
        <v>592</v>
      </c>
      <c r="J178" s="277">
        <v>255</v>
      </c>
      <c r="K178" s="320"/>
    </row>
    <row r="179" spans="2:11" ht="15" customHeight="1">
      <c r="B179" s="299"/>
      <c r="C179" s="277" t="s">
        <v>111</v>
      </c>
      <c r="D179" s="277"/>
      <c r="E179" s="277"/>
      <c r="F179" s="298" t="s">
        <v>590</v>
      </c>
      <c r="G179" s="277"/>
      <c r="H179" s="277" t="s">
        <v>555</v>
      </c>
      <c r="I179" s="277" t="s">
        <v>592</v>
      </c>
      <c r="J179" s="277">
        <v>10</v>
      </c>
      <c r="K179" s="320"/>
    </row>
    <row r="180" spans="2:11" ht="15" customHeight="1">
      <c r="B180" s="299"/>
      <c r="C180" s="277" t="s">
        <v>112</v>
      </c>
      <c r="D180" s="277"/>
      <c r="E180" s="277"/>
      <c r="F180" s="298" t="s">
        <v>590</v>
      </c>
      <c r="G180" s="277"/>
      <c r="H180" s="277" t="s">
        <v>663</v>
      </c>
      <c r="I180" s="277" t="s">
        <v>624</v>
      </c>
      <c r="J180" s="277"/>
      <c r="K180" s="320"/>
    </row>
    <row r="181" spans="2:11" ht="15" customHeight="1">
      <c r="B181" s="299"/>
      <c r="C181" s="277" t="s">
        <v>664</v>
      </c>
      <c r="D181" s="277"/>
      <c r="E181" s="277"/>
      <c r="F181" s="298" t="s">
        <v>590</v>
      </c>
      <c r="G181" s="277"/>
      <c r="H181" s="277" t="s">
        <v>665</v>
      </c>
      <c r="I181" s="277" t="s">
        <v>624</v>
      </c>
      <c r="J181" s="277"/>
      <c r="K181" s="320"/>
    </row>
    <row r="182" spans="2:11" ht="15" customHeight="1">
      <c r="B182" s="299"/>
      <c r="C182" s="277" t="s">
        <v>653</v>
      </c>
      <c r="D182" s="277"/>
      <c r="E182" s="277"/>
      <c r="F182" s="298" t="s">
        <v>590</v>
      </c>
      <c r="G182" s="277"/>
      <c r="H182" s="277" t="s">
        <v>666</v>
      </c>
      <c r="I182" s="277" t="s">
        <v>624</v>
      </c>
      <c r="J182" s="277"/>
      <c r="K182" s="320"/>
    </row>
    <row r="183" spans="2:11" ht="15" customHeight="1">
      <c r="B183" s="299"/>
      <c r="C183" s="277" t="s">
        <v>114</v>
      </c>
      <c r="D183" s="277"/>
      <c r="E183" s="277"/>
      <c r="F183" s="298" t="s">
        <v>596</v>
      </c>
      <c r="G183" s="277"/>
      <c r="H183" s="277" t="s">
        <v>667</v>
      </c>
      <c r="I183" s="277" t="s">
        <v>592</v>
      </c>
      <c r="J183" s="277">
        <v>50</v>
      </c>
      <c r="K183" s="320"/>
    </row>
    <row r="184" spans="2:11" ht="15" customHeight="1">
      <c r="B184" s="299"/>
      <c r="C184" s="277" t="s">
        <v>668</v>
      </c>
      <c r="D184" s="277"/>
      <c r="E184" s="277"/>
      <c r="F184" s="298" t="s">
        <v>596</v>
      </c>
      <c r="G184" s="277"/>
      <c r="H184" s="277" t="s">
        <v>669</v>
      </c>
      <c r="I184" s="277" t="s">
        <v>670</v>
      </c>
      <c r="J184" s="277"/>
      <c r="K184" s="320"/>
    </row>
    <row r="185" spans="2:11" ht="15" customHeight="1">
      <c r="B185" s="299"/>
      <c r="C185" s="277" t="s">
        <v>671</v>
      </c>
      <c r="D185" s="277"/>
      <c r="E185" s="277"/>
      <c r="F185" s="298" t="s">
        <v>596</v>
      </c>
      <c r="G185" s="277"/>
      <c r="H185" s="277" t="s">
        <v>672</v>
      </c>
      <c r="I185" s="277" t="s">
        <v>670</v>
      </c>
      <c r="J185" s="277"/>
      <c r="K185" s="320"/>
    </row>
    <row r="186" spans="2:11" ht="15" customHeight="1">
      <c r="B186" s="299"/>
      <c r="C186" s="277" t="s">
        <v>673</v>
      </c>
      <c r="D186" s="277"/>
      <c r="E186" s="277"/>
      <c r="F186" s="298" t="s">
        <v>596</v>
      </c>
      <c r="G186" s="277"/>
      <c r="H186" s="277" t="s">
        <v>674</v>
      </c>
      <c r="I186" s="277" t="s">
        <v>670</v>
      </c>
      <c r="J186" s="277"/>
      <c r="K186" s="320"/>
    </row>
    <row r="187" spans="2:11" ht="15" customHeight="1">
      <c r="B187" s="299"/>
      <c r="C187" s="332" t="s">
        <v>675</v>
      </c>
      <c r="D187" s="277"/>
      <c r="E187" s="277"/>
      <c r="F187" s="298" t="s">
        <v>596</v>
      </c>
      <c r="G187" s="277"/>
      <c r="H187" s="277" t="s">
        <v>676</v>
      </c>
      <c r="I187" s="277" t="s">
        <v>677</v>
      </c>
      <c r="J187" s="333" t="s">
        <v>678</v>
      </c>
      <c r="K187" s="320"/>
    </row>
    <row r="188" spans="2:11" ht="15" customHeight="1">
      <c r="B188" s="326"/>
      <c r="C188" s="334"/>
      <c r="D188" s="308"/>
      <c r="E188" s="308"/>
      <c r="F188" s="308"/>
      <c r="G188" s="308"/>
      <c r="H188" s="308"/>
      <c r="I188" s="308"/>
      <c r="J188" s="308"/>
      <c r="K188" s="327"/>
    </row>
    <row r="189" spans="2:11" ht="18.75" customHeight="1">
      <c r="B189" s="335"/>
      <c r="C189" s="336"/>
      <c r="D189" s="336"/>
      <c r="E189" s="336"/>
      <c r="F189" s="337"/>
      <c r="G189" s="277"/>
      <c r="H189" s="277"/>
      <c r="I189" s="277"/>
      <c r="J189" s="277"/>
      <c r="K189" s="274"/>
    </row>
    <row r="190" spans="2:11" ht="18.75" customHeight="1">
      <c r="B190" s="274"/>
      <c r="C190" s="277"/>
      <c r="D190" s="277"/>
      <c r="E190" s="277"/>
      <c r="F190" s="298"/>
      <c r="G190" s="277"/>
      <c r="H190" s="277"/>
      <c r="I190" s="277"/>
      <c r="J190" s="277"/>
      <c r="K190" s="274"/>
    </row>
    <row r="191" spans="2:11" ht="18.75" customHeight="1">
      <c r="B191" s="284"/>
      <c r="C191" s="284"/>
      <c r="D191" s="284"/>
      <c r="E191" s="284"/>
      <c r="F191" s="284"/>
      <c r="G191" s="284"/>
      <c r="H191" s="284"/>
      <c r="I191" s="284"/>
      <c r="J191" s="284"/>
      <c r="K191" s="284"/>
    </row>
    <row r="192" spans="2:11" ht="12">
      <c r="B192" s="261"/>
      <c r="C192" s="262"/>
      <c r="D192" s="262"/>
      <c r="E192" s="262"/>
      <c r="F192" s="262"/>
      <c r="G192" s="262"/>
      <c r="H192" s="262"/>
      <c r="I192" s="262"/>
      <c r="J192" s="262"/>
      <c r="K192" s="263"/>
    </row>
    <row r="193" spans="2:11" ht="21.75">
      <c r="B193" s="264"/>
      <c r="C193" s="265" t="s">
        <v>679</v>
      </c>
      <c r="D193" s="265"/>
      <c r="E193" s="265"/>
      <c r="F193" s="265"/>
      <c r="G193" s="265"/>
      <c r="H193" s="265"/>
      <c r="I193" s="265"/>
      <c r="J193" s="265"/>
      <c r="K193" s="266"/>
    </row>
    <row r="194" spans="2:11" ht="25.5" customHeight="1">
      <c r="B194" s="264"/>
      <c r="C194" s="338" t="s">
        <v>680</v>
      </c>
      <c r="D194" s="338"/>
      <c r="E194" s="338"/>
      <c r="F194" s="338" t="s">
        <v>681</v>
      </c>
      <c r="G194" s="339"/>
      <c r="H194" s="340" t="s">
        <v>682</v>
      </c>
      <c r="I194" s="340"/>
      <c r="J194" s="340"/>
      <c r="K194" s="266"/>
    </row>
    <row r="195" spans="2:11" ht="5.25" customHeight="1">
      <c r="B195" s="299"/>
      <c r="C195" s="296"/>
      <c r="D195" s="296"/>
      <c r="E195" s="296"/>
      <c r="F195" s="296"/>
      <c r="G195" s="277"/>
      <c r="H195" s="296"/>
      <c r="I195" s="296"/>
      <c r="J195" s="296"/>
      <c r="K195" s="320"/>
    </row>
    <row r="196" spans="2:11" ht="15" customHeight="1">
      <c r="B196" s="299"/>
      <c r="C196" s="277" t="s">
        <v>683</v>
      </c>
      <c r="D196" s="277"/>
      <c r="E196" s="277"/>
      <c r="F196" s="298" t="s">
        <v>43</v>
      </c>
      <c r="G196" s="277"/>
      <c r="H196" s="341" t="s">
        <v>684</v>
      </c>
      <c r="I196" s="341"/>
      <c r="J196" s="341"/>
      <c r="K196" s="320"/>
    </row>
    <row r="197" spans="2:11" ht="15" customHeight="1">
      <c r="B197" s="299"/>
      <c r="C197" s="305"/>
      <c r="D197" s="277"/>
      <c r="E197" s="277"/>
      <c r="F197" s="298" t="s">
        <v>44</v>
      </c>
      <c r="G197" s="277"/>
      <c r="H197" s="341" t="s">
        <v>685</v>
      </c>
      <c r="I197" s="341"/>
      <c r="J197" s="341"/>
      <c r="K197" s="320"/>
    </row>
    <row r="198" spans="2:11" ht="15" customHeight="1">
      <c r="B198" s="299"/>
      <c r="C198" s="305"/>
      <c r="D198" s="277"/>
      <c r="E198" s="277"/>
      <c r="F198" s="298" t="s">
        <v>47</v>
      </c>
      <c r="G198" s="277"/>
      <c r="H198" s="341" t="s">
        <v>686</v>
      </c>
      <c r="I198" s="341"/>
      <c r="J198" s="341"/>
      <c r="K198" s="320"/>
    </row>
    <row r="199" spans="2:11" ht="15" customHeight="1">
      <c r="B199" s="299"/>
      <c r="C199" s="277"/>
      <c r="D199" s="277"/>
      <c r="E199" s="277"/>
      <c r="F199" s="298" t="s">
        <v>45</v>
      </c>
      <c r="G199" s="277"/>
      <c r="H199" s="341" t="s">
        <v>687</v>
      </c>
      <c r="I199" s="341"/>
      <c r="J199" s="341"/>
      <c r="K199" s="320"/>
    </row>
    <row r="200" spans="2:11" ht="15" customHeight="1">
      <c r="B200" s="299"/>
      <c r="C200" s="277"/>
      <c r="D200" s="277"/>
      <c r="E200" s="277"/>
      <c r="F200" s="298" t="s">
        <v>46</v>
      </c>
      <c r="G200" s="277"/>
      <c r="H200" s="341" t="s">
        <v>688</v>
      </c>
      <c r="I200" s="341"/>
      <c r="J200" s="341"/>
      <c r="K200" s="320"/>
    </row>
    <row r="201" spans="2:11" ht="15" customHeight="1">
      <c r="B201" s="299"/>
      <c r="C201" s="277"/>
      <c r="D201" s="277"/>
      <c r="E201" s="277"/>
      <c r="F201" s="298"/>
      <c r="G201" s="277"/>
      <c r="H201" s="277"/>
      <c r="I201" s="277"/>
      <c r="J201" s="277"/>
      <c r="K201" s="320"/>
    </row>
    <row r="202" spans="2:11" ht="15" customHeight="1">
      <c r="B202" s="299"/>
      <c r="C202" s="277" t="s">
        <v>636</v>
      </c>
      <c r="D202" s="277"/>
      <c r="E202" s="277"/>
      <c r="F202" s="298" t="s">
        <v>77</v>
      </c>
      <c r="G202" s="277"/>
      <c r="H202" s="341" t="s">
        <v>689</v>
      </c>
      <c r="I202" s="341"/>
      <c r="J202" s="341"/>
      <c r="K202" s="320"/>
    </row>
    <row r="203" spans="2:11" ht="15" customHeight="1">
      <c r="B203" s="299"/>
      <c r="C203" s="305"/>
      <c r="D203" s="277"/>
      <c r="E203" s="277"/>
      <c r="F203" s="298" t="s">
        <v>533</v>
      </c>
      <c r="G203" s="277"/>
      <c r="H203" s="341" t="s">
        <v>534</v>
      </c>
      <c r="I203" s="341"/>
      <c r="J203" s="341"/>
      <c r="K203" s="320"/>
    </row>
    <row r="204" spans="2:11" ht="15" customHeight="1">
      <c r="B204" s="299"/>
      <c r="C204" s="277"/>
      <c r="D204" s="277"/>
      <c r="E204" s="277"/>
      <c r="F204" s="298" t="s">
        <v>531</v>
      </c>
      <c r="G204" s="277"/>
      <c r="H204" s="341" t="s">
        <v>690</v>
      </c>
      <c r="I204" s="341"/>
      <c r="J204" s="341"/>
      <c r="K204" s="320"/>
    </row>
    <row r="205" spans="2:11" ht="15" customHeight="1">
      <c r="B205" s="342"/>
      <c r="C205" s="305"/>
      <c r="D205" s="305"/>
      <c r="E205" s="305"/>
      <c r="F205" s="298" t="s">
        <v>535</v>
      </c>
      <c r="G205" s="283"/>
      <c r="H205" s="343" t="s">
        <v>536</v>
      </c>
      <c r="I205" s="343"/>
      <c r="J205" s="343"/>
      <c r="K205" s="344"/>
    </row>
    <row r="206" spans="2:11" ht="15" customHeight="1">
      <c r="B206" s="342"/>
      <c r="C206" s="305"/>
      <c r="D206" s="305"/>
      <c r="E206" s="305"/>
      <c r="F206" s="298" t="s">
        <v>537</v>
      </c>
      <c r="G206" s="283"/>
      <c r="H206" s="343" t="s">
        <v>691</v>
      </c>
      <c r="I206" s="343"/>
      <c r="J206" s="343"/>
      <c r="K206" s="344"/>
    </row>
    <row r="207" spans="2:11" ht="15" customHeight="1">
      <c r="B207" s="342"/>
      <c r="C207" s="305"/>
      <c r="D207" s="305"/>
      <c r="E207" s="305"/>
      <c r="F207" s="345"/>
      <c r="G207" s="283"/>
      <c r="H207" s="346"/>
      <c r="I207" s="346"/>
      <c r="J207" s="346"/>
      <c r="K207" s="344"/>
    </row>
    <row r="208" spans="2:11" ht="15" customHeight="1">
      <c r="B208" s="342"/>
      <c r="C208" s="277" t="s">
        <v>660</v>
      </c>
      <c r="D208" s="305"/>
      <c r="E208" s="305"/>
      <c r="F208" s="298">
        <v>1</v>
      </c>
      <c r="G208" s="283"/>
      <c r="H208" s="343" t="s">
        <v>692</v>
      </c>
      <c r="I208" s="343"/>
      <c r="J208" s="343"/>
      <c r="K208" s="344"/>
    </row>
    <row r="209" spans="2:11" ht="15" customHeight="1">
      <c r="B209" s="342"/>
      <c r="C209" s="305"/>
      <c r="D209" s="305"/>
      <c r="E209" s="305"/>
      <c r="F209" s="298">
        <v>2</v>
      </c>
      <c r="G209" s="283"/>
      <c r="H209" s="343" t="s">
        <v>693</v>
      </c>
      <c r="I209" s="343"/>
      <c r="J209" s="343"/>
      <c r="K209" s="344"/>
    </row>
    <row r="210" spans="2:11" ht="15" customHeight="1">
      <c r="B210" s="342"/>
      <c r="C210" s="305"/>
      <c r="D210" s="305"/>
      <c r="E210" s="305"/>
      <c r="F210" s="298">
        <v>3</v>
      </c>
      <c r="G210" s="283"/>
      <c r="H210" s="343" t="s">
        <v>694</v>
      </c>
      <c r="I210" s="343"/>
      <c r="J210" s="343"/>
      <c r="K210" s="344"/>
    </row>
    <row r="211" spans="2:11" ht="15" customHeight="1">
      <c r="B211" s="342"/>
      <c r="C211" s="305"/>
      <c r="D211" s="305"/>
      <c r="E211" s="305"/>
      <c r="F211" s="298">
        <v>4</v>
      </c>
      <c r="G211" s="283"/>
      <c r="H211" s="343" t="s">
        <v>695</v>
      </c>
      <c r="I211" s="343"/>
      <c r="J211" s="343"/>
      <c r="K211" s="344"/>
    </row>
    <row r="212" spans="2:11" ht="12.75" customHeight="1">
      <c r="B212" s="347"/>
      <c r="C212" s="348"/>
      <c r="D212" s="348"/>
      <c r="E212" s="348"/>
      <c r="F212" s="348"/>
      <c r="G212" s="348"/>
      <c r="H212" s="348"/>
      <c r="I212" s="348"/>
      <c r="J212" s="348"/>
      <c r="K212" s="349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Hynek\Hynek13</dc:creator>
  <cp:keywords/>
  <dc:description/>
  <cp:lastModifiedBy>Hynek13</cp:lastModifiedBy>
  <dcterms:created xsi:type="dcterms:W3CDTF">2016-09-29T08:53:53Z</dcterms:created>
  <dcterms:modified xsi:type="dcterms:W3CDTF">2016-09-29T08:54:05Z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